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9720" windowHeight="6540" firstSheet="2" activeTab="3"/>
  </bookViews>
  <sheets>
    <sheet name="HEREFORD PO" sheetId="13" r:id="rId1"/>
    <sheet name="HEREFORD LOTES" sheetId="12" r:id="rId2"/>
    <sheet name="HEREFORD INDIVIDUAL" sheetId="11" r:id="rId3"/>
    <sheet name="INDIVIDUALES ANGUS" sheetId="9" r:id="rId4"/>
    <sheet name="ANGUS LOTES" sheetId="8" r:id="rId5"/>
    <sheet name="TEXEL" sheetId="14" r:id="rId6"/>
    <sheet name="CORRIEDALE" sheetId="16" r:id="rId7"/>
    <sheet name="IDEAL" sheetId="15" r:id="rId8"/>
    <sheet name="POOL DORSET" sheetId="19" r:id="rId9"/>
    <sheet name="HAMPSHIRE DOWN" sheetId="18" r:id="rId10"/>
    <sheet name="MERINO" sheetId="7" r:id="rId11"/>
    <sheet name="BOVINOS VARIAS RAZAS" sheetId="10" r:id="rId12"/>
    <sheet name="EQUINOS" sheetId="6" r:id="rId13"/>
  </sheets>
  <externalReferences>
    <externalReference r:id="rId14"/>
    <externalReference r:id="rId15"/>
  </externalReferences>
  <definedNames>
    <definedName name="_xlnm.Print_Area" localSheetId="12">EQUINOS!$B$1:$E$72</definedName>
  </definedNames>
  <calcPr calcId="114210"/>
</workbook>
</file>

<file path=xl/calcChain.xml><?xml version="1.0" encoding="utf-8"?>
<calcChain xmlns="http://schemas.openxmlformats.org/spreadsheetml/2006/main">
  <c r="F40" i="12"/>
  <c r="I40"/>
  <c r="H40"/>
  <c r="F41"/>
  <c r="I41"/>
  <c r="H41"/>
  <c r="F42"/>
  <c r="I42"/>
  <c r="H42"/>
  <c r="H43"/>
  <c r="G43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F34"/>
  <c r="I34"/>
  <c r="H34"/>
  <c r="F35"/>
  <c r="I35"/>
  <c r="H35"/>
  <c r="F36"/>
  <c r="I36"/>
  <c r="H36"/>
  <c r="H38"/>
  <c r="G38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F37"/>
  <c r="H37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F28"/>
  <c r="I28"/>
  <c r="H28"/>
  <c r="F29"/>
  <c r="I29"/>
  <c r="H29"/>
  <c r="F30"/>
  <c r="I30"/>
  <c r="H30"/>
  <c r="H31"/>
  <c r="G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E28"/>
  <c r="F19"/>
  <c r="I19"/>
  <c r="H19"/>
  <c r="F20"/>
  <c r="I20"/>
  <c r="H20"/>
  <c r="F21"/>
  <c r="I21"/>
  <c r="H21"/>
  <c r="H23"/>
  <c r="G23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F22"/>
  <c r="H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F14"/>
  <c r="I14"/>
  <c r="H14"/>
  <c r="F15"/>
  <c r="I15"/>
  <c r="H15"/>
  <c r="F16"/>
  <c r="I16"/>
  <c r="H16"/>
  <c r="H17"/>
  <c r="G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F9"/>
  <c r="I9"/>
  <c r="H9"/>
  <c r="F10"/>
  <c r="I10"/>
  <c r="H10"/>
  <c r="F11"/>
  <c r="I11"/>
  <c r="H11"/>
  <c r="H12"/>
  <c r="G12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E10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E13" i="11"/>
  <c r="F13"/>
  <c r="I13"/>
  <c r="H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F44"/>
  <c r="H44"/>
  <c r="E44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F42"/>
  <c r="H42"/>
  <c r="H40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F37"/>
  <c r="H37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F34"/>
  <c r="H34"/>
  <c r="E34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F31"/>
  <c r="H31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F28"/>
  <c r="H28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F24"/>
  <c r="H24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F21"/>
  <c r="H21"/>
  <c r="E21"/>
  <c r="Y18"/>
  <c r="X18"/>
  <c r="W18"/>
  <c r="V18"/>
  <c r="U18"/>
  <c r="T18"/>
  <c r="S18"/>
  <c r="R18"/>
  <c r="Q18"/>
  <c r="P18"/>
  <c r="O18"/>
  <c r="N18"/>
  <c r="M18"/>
  <c r="L18"/>
  <c r="K18"/>
  <c r="J18"/>
  <c r="I18"/>
  <c r="F18"/>
  <c r="H18"/>
  <c r="Y14"/>
  <c r="X14"/>
  <c r="W14"/>
  <c r="V14"/>
  <c r="U14"/>
  <c r="T14"/>
  <c r="S14"/>
  <c r="R14"/>
  <c r="Q14"/>
  <c r="P14"/>
  <c r="O14"/>
  <c r="N14"/>
  <c r="M14"/>
  <c r="L14"/>
  <c r="K14"/>
  <c r="J14"/>
  <c r="I14"/>
  <c r="H14"/>
</calcChain>
</file>

<file path=xl/sharedStrings.xml><?xml version="1.0" encoding="utf-8"?>
<sst xmlns="http://schemas.openxmlformats.org/spreadsheetml/2006/main" count="1712" uniqueCount="443">
  <si>
    <t>EXPOSITOR</t>
  </si>
  <si>
    <t>TAT</t>
  </si>
  <si>
    <t>F.NAC.</t>
  </si>
  <si>
    <t>BTE</t>
  </si>
  <si>
    <t>5a.     Nac. del 1.7.07 al 30.6.08  (montados) PADRILLO MAYOR</t>
  </si>
  <si>
    <t>8a.    Nac. del 1.10.09 al 31.12.09 (cabestro) POTRANCAS</t>
  </si>
  <si>
    <t>9a.    Nac. del 1.7.09 al 30.9.09   (cabestro) POTRANCAS</t>
  </si>
  <si>
    <t>12a.    Nac. del 1.7.08 al 30.06.09 con certificado de preñez  (cabestro) YEGUA MENOR</t>
  </si>
  <si>
    <t>13a.    Nac. del 1.7.08 al 31.12.08  (montadas) YEGUA MENOR</t>
  </si>
  <si>
    <t>15a.    Nac. del 1.7.05 al 30.06.07  (montadas) YEGUA MAYOR</t>
  </si>
  <si>
    <t>18a.    Nac. Antes del 1.7.05 (montadas) YEGUA MAYOR</t>
  </si>
  <si>
    <t>MACHOS INCENTIVO</t>
  </si>
  <si>
    <t>HEMBRAS INCENTIVO</t>
  </si>
  <si>
    <t>JUAN CARLOS NOBOA</t>
  </si>
  <si>
    <t>OSVALDO SAMPAIO</t>
  </si>
  <si>
    <t>JOSE LUIS SAVIO</t>
  </si>
  <si>
    <t>ARIEL SAVIO</t>
  </si>
  <si>
    <t>CARLOS PARIETTI</t>
  </si>
  <si>
    <t>HNOS. BURGEL</t>
  </si>
  <si>
    <t>CARLOS Y NATALIA PARIETTI</t>
  </si>
  <si>
    <t>TERCER MEJOR MACHO</t>
  </si>
  <si>
    <t>RES. GRAN CAMPEON MACHO</t>
  </si>
  <si>
    <t>LA PACIFICA</t>
  </si>
  <si>
    <t>CAMPEONA YEGUA MENOR</t>
  </si>
  <si>
    <t>RES. CAMPEONA YEGUA MENOR</t>
  </si>
  <si>
    <t>CAMPEONA POTRANCA</t>
  </si>
  <si>
    <t>RES. CAMPEONA POTRANCA</t>
  </si>
  <si>
    <t>CAMPEONA YEGUA MAYOR</t>
  </si>
  <si>
    <t>RES. CAMPEONA YEGUA MAYOR</t>
  </si>
  <si>
    <r>
      <t xml:space="preserve">RAZA CRIOLLA </t>
    </r>
    <r>
      <rPr>
        <b/>
        <sz val="12"/>
        <rFont val="Calibri"/>
        <family val="2"/>
      </rPr>
      <t>(Jurado: Javier Aznarez y Gastón Araujo)</t>
    </r>
  </si>
  <si>
    <t>IGNACIO AZANZA</t>
  </si>
  <si>
    <t>2a.     Nac. del 1.8.09 al 30.9.09 (cabestro) POTRILLOS</t>
  </si>
  <si>
    <t>INCENTIVO MAYOR</t>
  </si>
  <si>
    <t xml:space="preserve">GRAN CAMPEON MACHO </t>
  </si>
  <si>
    <t>HEMBRAS</t>
  </si>
  <si>
    <t>CAMPEON INCENTIVO MACHO</t>
  </si>
  <si>
    <t>CAMPEONA INCENTIVO</t>
  </si>
  <si>
    <t>1er. PREMIO</t>
  </si>
  <si>
    <t>2do. PREMIO</t>
  </si>
  <si>
    <t>3er. PREMIO</t>
  </si>
  <si>
    <t>4to. PREMIO</t>
  </si>
  <si>
    <t>GRAN CAMPEON HEMBRA BTE. 93</t>
  </si>
  <si>
    <t>RES. GRAN CAMPEON HEMBRA BTE. 107</t>
  </si>
  <si>
    <t>TERCER MEJOR HEMBRA  BTE. 96</t>
  </si>
  <si>
    <t>1a.     Nac. del 1.10.09 al 31.12.09 (cabrestro) POTRILLOS</t>
  </si>
  <si>
    <t>RAZA POLL MERINO AUSTRALIANO</t>
  </si>
  <si>
    <t>PUROS DE ORIGEN</t>
  </si>
  <si>
    <t>9A. CAT. CARNEROS  MAS DE 6  DIENTES P.O. L. ENTERA</t>
  </si>
  <si>
    <t>PREMIO</t>
  </si>
  <si>
    <t>DENT</t>
  </si>
  <si>
    <t>PESO</t>
  </si>
  <si>
    <t>BLL</t>
  </si>
  <si>
    <t>LOS GURISES S.G.</t>
  </si>
  <si>
    <t>CAMPEON CARNERO Y GRAN CAMPEON MACHO P.O.  BTE. 161</t>
  </si>
  <si>
    <t>HEMBRAS P.I.</t>
  </si>
  <si>
    <t>4A. CAT. HEMBRAS NAC. 01/03/11 EN ADEL.  BORREGAS L.E.</t>
  </si>
  <si>
    <t>CORREA HNOS.</t>
  </si>
  <si>
    <t>MARTIN TAFERNABERRY</t>
  </si>
  <si>
    <t>CAMPEONA BORREGA BTE. 159</t>
  </si>
  <si>
    <t>RES. CAMPEONA BORREGA  BTE. 158</t>
  </si>
  <si>
    <t>5A. CAT. HEMBRAS NAC. 01/03/10 AL 28/02/11 OVEJAS P.I. L.E.</t>
  </si>
  <si>
    <t>CAMPEONA OVEJA  BTE. 160</t>
  </si>
  <si>
    <t>GRAN CAMPEON HEMBRA  BTE. 159</t>
  </si>
  <si>
    <t>RES. GRAN CAMPEON HEMBRA  BTE. 160</t>
  </si>
  <si>
    <t>MACHOS P.I.</t>
  </si>
  <si>
    <t>1A. CAT.NAC. 01/03/11 EN ADEL.  BORREGOS L.E.</t>
  </si>
  <si>
    <t>CAMPEON BORREGO  BTE. 150</t>
  </si>
  <si>
    <t>RES. CAMPEON BORREGO  BTE. 151</t>
  </si>
  <si>
    <t>2A. CAT. NAC. 01/03/10 AL 28/02/11 CARNEROS P.I. L.E.</t>
  </si>
  <si>
    <t>SUC. ARTURO AGUERRE</t>
  </si>
  <si>
    <t>DOUGLAS CORTELA</t>
  </si>
  <si>
    <t>ENRIQUE RODRIGUEZ GRASSO</t>
  </si>
  <si>
    <t>3A. CAT. NAC. Antes del 01/03/10  CARNEROS P.I. L.E.</t>
  </si>
  <si>
    <t>ALFREDO FROS</t>
  </si>
  <si>
    <t>CAMPEON CARNERO  BTE.  153</t>
  </si>
  <si>
    <t>RES. CAMPEON CARNERO  BTE. 156</t>
  </si>
  <si>
    <t>GRAN CAMPEON  BTE. 153</t>
  </si>
  <si>
    <t>RES. GRAN CAMPEON  BTE. 156</t>
  </si>
  <si>
    <t>TERCER MEJOR MACHO  BTE. 150</t>
  </si>
  <si>
    <t>MEJOR VELLON  BTE. 153</t>
  </si>
  <si>
    <t xml:space="preserve">RAZA MERINO AUSTRALIANO </t>
  </si>
  <si>
    <t>HEMBRAS P.O.</t>
  </si>
  <si>
    <t>10A. CAT. HEMBRAS HASTA DOS DIENTES  BORREGAS L.E.</t>
  </si>
  <si>
    <t>CAMPEONA BORREGA Y GRAN CAMPEON HEMBRA P.O.  BTE. 142</t>
  </si>
  <si>
    <t>MACHOS P.O.</t>
  </si>
  <si>
    <t>7A. CAT. BORREGOS HASTA DOS DIENTES   P.O. L. ENTERA</t>
  </si>
  <si>
    <t>CABAÑA SAN ANTONIO S.G.</t>
  </si>
  <si>
    <t>CAMPEON BORREGO  BTE. 141</t>
  </si>
  <si>
    <t>8A. CAT. CARNEROS 4 A 6 DIENTES P.O. L. ENTERA</t>
  </si>
  <si>
    <t>CAR. 175</t>
  </si>
  <si>
    <t>LOS TORDOS S.C.</t>
  </si>
  <si>
    <t>CAR. 170</t>
  </si>
  <si>
    <t>CAR. 171</t>
  </si>
  <si>
    <t>1a.MENCION</t>
  </si>
  <si>
    <t>CAMPEON CARNERO  BTE. 144</t>
  </si>
  <si>
    <t>RES. CAMPEON CARNERO  BTE. 143</t>
  </si>
  <si>
    <t>GRAN CAMPEON  BTE. 144</t>
  </si>
  <si>
    <t>RES. GRAN CAMPEON  BTE. 143</t>
  </si>
  <si>
    <t>TERCER MEJOR MACHO  BTE. 141</t>
  </si>
  <si>
    <t>CAMPEONA BORREGA Y GRAN CAMPEON HEMBRA  BTE. 140</t>
  </si>
  <si>
    <t>RES. CAMPEONA BORREGA Y GRAN CAMPEON HEMBRA  BTE. 139</t>
  </si>
  <si>
    <t>CAMPEON BORREGO  BTE. 128</t>
  </si>
  <si>
    <t>RES. CAMPEON BORREGO  BTE. 129</t>
  </si>
  <si>
    <t>CAMPEON CARNERO  BTE. 134</t>
  </si>
  <si>
    <t>RES. CAMPEON CARNERO  BTE. 132</t>
  </si>
  <si>
    <t>GRAN CAMPEON  BTE. 134</t>
  </si>
  <si>
    <t>RES. GRAN CAMPEON  BTE. 132</t>
  </si>
  <si>
    <t>TERCER MEJOR MACHO  BTE. 128</t>
  </si>
  <si>
    <t>MEJOR VELLON  BTE. 128</t>
  </si>
  <si>
    <t>CAMPEON SUPREMO P.O.  BTE. 144</t>
  </si>
  <si>
    <t>CAMPEON SUPREMO HEMBRAS P.I.  BTE. 140</t>
  </si>
  <si>
    <t>CAMPEON SUPREMO P.I.  BTE. 134</t>
  </si>
  <si>
    <r>
      <t>RAZA ABERDEEN ANGUS (</t>
    </r>
    <r>
      <rPr>
        <b/>
        <sz val="12"/>
        <rFont val="Calibri"/>
        <family val="2"/>
      </rPr>
      <t>Jurado: Raul Irazabal)</t>
    </r>
  </si>
  <si>
    <t>Cat. 101 Hembras nacidas del 1/7/11 al 30/9/11 - Ternera Mayor</t>
  </si>
  <si>
    <t>BTE.</t>
  </si>
  <si>
    <t>RP</t>
  </si>
  <si>
    <t>F. DE NAC.</t>
  </si>
  <si>
    <t>TE</t>
  </si>
  <si>
    <t>pavg</t>
  </si>
  <si>
    <t>Nacer</t>
  </si>
  <si>
    <t>Destete</t>
  </si>
  <si>
    <t>Hab. Lechera</t>
  </si>
  <si>
    <t>18 Meses</t>
  </si>
  <si>
    <t>Circ. Esc.</t>
  </si>
  <si>
    <t>AOB</t>
  </si>
  <si>
    <t>EGS</t>
  </si>
  <si>
    <t>Marb.</t>
  </si>
  <si>
    <t>DEP</t>
  </si>
  <si>
    <t>prec</t>
  </si>
  <si>
    <t>CAMPEONA TERNERA MAYOR</t>
  </si>
  <si>
    <t>BAYUCUA S.C.</t>
  </si>
  <si>
    <t>N</t>
  </si>
  <si>
    <t>#</t>
  </si>
  <si>
    <t>RES. CAMPEON TERNERA MAYOR</t>
  </si>
  <si>
    <t>MARIEL ROMERO</t>
  </si>
  <si>
    <t/>
  </si>
  <si>
    <t>Cat. 104 Hembras nacidas del 1/2/11 al 30/4/11 - Hembra Junior</t>
  </si>
  <si>
    <t>CAMPEONA JUNIOR</t>
  </si>
  <si>
    <t>Cat. 105 Hembras nacidas del 1/12/2010 al 31/1/2011 - Vauillona Menor</t>
  </si>
  <si>
    <t>RES. CAMPEON VAQUILLONA MENOR</t>
  </si>
  <si>
    <t>PABLO MATTIAUDA</t>
  </si>
  <si>
    <t>Cat. 106 Hembras nacidas del 1/10/2010 al 30/11/2010 - Preñadas o paridas - Vaquillona Menor</t>
  </si>
  <si>
    <t>CAMPEONA VAQUILLONA MENOR</t>
  </si>
  <si>
    <t>I</t>
  </si>
  <si>
    <t>Cat. 107 Hembras nacidas del 1/8/2010 al 30/9/2010 - Preñadas o paridas - Vaquillona Mayor</t>
  </si>
  <si>
    <t>CAMPEONA VAQUILLONA MAYOR</t>
  </si>
  <si>
    <t xml:space="preserve">Cat. 109 Hembras nacidas del 1/2/2010 al 31/5/2010 - Preñadas o paridas - Vaca Joven </t>
  </si>
  <si>
    <t>CAMPEONA VACA JOVEN</t>
  </si>
  <si>
    <t>Cat. 110 Hembras nacidas antes del 31/1/2010 - Preñadas o paridas - Vacas</t>
  </si>
  <si>
    <t>CAMPEONA VACA</t>
  </si>
  <si>
    <t>RES. CAMPEON VACA</t>
  </si>
  <si>
    <t>GRAN CAMPEON HEMBRA  BTE. 75  EXP. MARIEL ROMERO</t>
  </si>
  <si>
    <t>RES. GRAN CAMPEON HEMBRA BTE. 74 EXP. BAYUCUA S.C.</t>
  </si>
  <si>
    <t>TERCER MEJOR HEMBRA BTE. 63  EXP. BAYUCUA S.C.</t>
  </si>
  <si>
    <t>Cat. 90 Machos nacidos del 1/7/11 al 30/9/11 - Ternero Mayor</t>
  </si>
  <si>
    <t>CAMPEON TERNERO MAYOR</t>
  </si>
  <si>
    <t>RES. CAMPEON TERNERO MAYOR</t>
  </si>
  <si>
    <t>IVONNE MATTOS RUY E HIJOS</t>
  </si>
  <si>
    <t>1ra. MENCION</t>
  </si>
  <si>
    <t>Cat. 92 Machos nacidos del 1/5/11 al 30/6/11 - Junior</t>
  </si>
  <si>
    <t>RES. CAMPEON JUNIOR</t>
  </si>
  <si>
    <t>LA PAZ DE WERTHEIM Y MARIEL ROMERO</t>
  </si>
  <si>
    <t>Cat. 93 machos nacidos del 1/2/11 al 30/4/11 - Junior</t>
  </si>
  <si>
    <t>CAMPEON JUNIOR</t>
  </si>
  <si>
    <t>Cat. 95 Machos nacidos del 1/10/10 al 30/11/2010 - Dos Años Menor</t>
  </si>
  <si>
    <t>CAMPEON DOS AÑOS MENOR</t>
  </si>
  <si>
    <t>SERGIO DANIEL CONSTANTIN</t>
  </si>
  <si>
    <t>RES. CAMPEON DOS AÑOS MENOR</t>
  </si>
  <si>
    <t>Cat. 96 Machos nacidos del 1/8/2010 al 30/9/2010 - Dos Años Mayor</t>
  </si>
  <si>
    <t>CAMPEON DOS AÑOS MAYOR</t>
  </si>
  <si>
    <t>RES. CAMPEON DOS AÑOS MAYOR</t>
  </si>
  <si>
    <t>Cat. 99 Machos nacidos antes del 31/01/2010 - Senior</t>
  </si>
  <si>
    <t>CAMPEON SENIOR</t>
  </si>
  <si>
    <t>LIMITOUR S.R.L.</t>
  </si>
  <si>
    <t>RES. CAMPEON SENIOR</t>
  </si>
  <si>
    <t>GRAN CAMPEON MACHO BTE. 59  EXP. LIMITOUR SRL</t>
  </si>
  <si>
    <t>RES. GRAN CAMPEON MACHO  BTE. 41  EXP. PABLO MATTIAUDA</t>
  </si>
  <si>
    <t>TERCER MEJOR MACHO  BTE. 50  EXP. BAYUCUA S.C.</t>
  </si>
  <si>
    <t>ABERDEEN ANGUS Puro de Origen (Lotes de 3)</t>
  </si>
  <si>
    <t>Jurado: Raúl Irazabal</t>
  </si>
  <si>
    <t>63A. CAT. P.O. HASTA 2 DIENTES</t>
  </si>
  <si>
    <t>DENTICION</t>
  </si>
  <si>
    <t>LOTE ESPECIAL PO</t>
  </si>
  <si>
    <t>TERCER MEJOR LOTE PO</t>
  </si>
  <si>
    <t>62A. CAT. P.O. 4 A 6 DIENTES</t>
  </si>
  <si>
    <t>SEGUNDO MEJOR LOTE  PO</t>
  </si>
  <si>
    <t>62A. CAT. TERNERAS - 07/11 a 12/11</t>
  </si>
  <si>
    <t>LOTE CAMPEON PI</t>
  </si>
  <si>
    <t>1707</t>
  </si>
  <si>
    <t>61A. CAT. HEMBRAS 1 1/2 AÑOS - 01/11 AL 6/11</t>
  </si>
  <si>
    <t>HEMBRA COPA DE HONOR BTE. 34 TAT. 1726  EXP. MARIEL ROMERO</t>
  </si>
  <si>
    <t>2da. MEJOR HEMBRA  BTE. 34  TAT. 1719  EXP. MARIEL ROMERO</t>
  </si>
  <si>
    <t>3er. MEJOR HEMBRA  BTE. 35  TAT. 1600  EXP. MARIEL ROMERO</t>
  </si>
  <si>
    <t>ABERDEEN ANGUS  (Lotes de 3)</t>
  </si>
  <si>
    <t>57A. CAT. TERNEROS - 07/11 a 12/11</t>
  </si>
  <si>
    <t>55A. CAT. 2 AÑOS - 07/10 AL 12/10</t>
  </si>
  <si>
    <t>LOTE CAMPEON</t>
  </si>
  <si>
    <t>SEGUNDO MEJOR LOTE</t>
  </si>
  <si>
    <t>TERCER MEJOR LOTE</t>
  </si>
  <si>
    <t>53A. CAT. 3 AÑOS - 07/09 AL 12/09</t>
  </si>
  <si>
    <t xml:space="preserve">Circ. Esc. </t>
  </si>
  <si>
    <t>NORMANDA</t>
  </si>
  <si>
    <r>
      <t xml:space="preserve">Jurado: </t>
    </r>
    <r>
      <rPr>
        <b/>
        <u/>
        <sz val="11"/>
        <rFont val="Calibri"/>
        <family val="2"/>
      </rPr>
      <t>Andrés Arburrúas</t>
    </r>
  </si>
  <si>
    <t>GRAN CAMPEON</t>
  </si>
  <si>
    <t>VIOLETA PARIETTI DE THOMPSON</t>
  </si>
  <si>
    <t>RES.GRAN CAMPEON</t>
  </si>
  <si>
    <t>GRAN CAMP. PO</t>
  </si>
  <si>
    <t>0786</t>
  </si>
  <si>
    <t>DL</t>
  </si>
  <si>
    <t>RAUL Y SEBASTIAN GONCALVEZ</t>
  </si>
  <si>
    <t>RES. GRAN CAMP. PO</t>
  </si>
  <si>
    <t>ALEJANDRO MAKSIMCHUCK</t>
  </si>
  <si>
    <t>LIMOUSIN P.O.</t>
  </si>
  <si>
    <r>
      <t xml:space="preserve">Jurado: </t>
    </r>
    <r>
      <rPr>
        <b/>
        <sz val="11"/>
        <rFont val="Calibri"/>
        <family val="2"/>
      </rPr>
      <t>Elisa Perroni</t>
    </r>
  </si>
  <si>
    <t>DIENTES</t>
  </si>
  <si>
    <t>ALBERTO SECCO</t>
  </si>
  <si>
    <t>SUP.</t>
  </si>
  <si>
    <t>BRANGUS P.O.</t>
  </si>
  <si>
    <r>
      <t>Jurado:</t>
    </r>
    <r>
      <rPr>
        <b/>
        <sz val="12"/>
        <rFont val="Calibri"/>
        <family val="2"/>
      </rPr>
      <t>Alvaro Bentancur</t>
    </r>
  </si>
  <si>
    <t>2</t>
  </si>
  <si>
    <t>MARGOT DUHALDE</t>
  </si>
  <si>
    <t>4</t>
  </si>
  <si>
    <t>LOTE RESERVADO PO</t>
  </si>
  <si>
    <t>BRAFORD</t>
  </si>
  <si>
    <t>A VENTA</t>
  </si>
  <si>
    <t>JOSE CASARINO</t>
  </si>
  <si>
    <t>BRETE</t>
  </si>
  <si>
    <t>GANAN</t>
  </si>
  <si>
    <t>FECHA DE</t>
  </si>
  <si>
    <t xml:space="preserve"> AL NACER</t>
  </si>
  <si>
    <t xml:space="preserve">  DESTETE</t>
  </si>
  <si>
    <t xml:space="preserve"> 15 MESES</t>
  </si>
  <si>
    <t xml:space="preserve"> 18 MESES</t>
  </si>
  <si>
    <t>P. Adulto</t>
  </si>
  <si>
    <t xml:space="preserve">   LECHE</t>
  </si>
  <si>
    <t>AREA OJO BIFE</t>
  </si>
  <si>
    <t xml:space="preserve">    GRASA</t>
  </si>
  <si>
    <t>CIRC. ESCR.</t>
  </si>
  <si>
    <t>Indice de Cría</t>
  </si>
  <si>
    <t>R.P.</t>
  </si>
  <si>
    <t>PN</t>
  </si>
  <si>
    <t>DIARIA</t>
  </si>
  <si>
    <t>NACIMIENTO</t>
  </si>
  <si>
    <t>EPD</t>
  </si>
  <si>
    <t>ACC</t>
  </si>
  <si>
    <t>50 %</t>
  </si>
  <si>
    <t>CAMPEONATO INDIVIDUAL</t>
  </si>
  <si>
    <t>POLLED HEREFORD</t>
  </si>
  <si>
    <t>MACHOS</t>
  </si>
  <si>
    <t>Cat. 33 Machos nacidos del 1/8/11 al 31/08/11 - TERNERO MAYOR</t>
  </si>
  <si>
    <t>Pablo Mattiauda</t>
  </si>
  <si>
    <t>MATTIAUDA, PABLO</t>
  </si>
  <si>
    <t>CATEGORIA 34A - TERNERO MAYOR NAC. DEL 01/07/10 AL 31/07/10</t>
  </si>
  <si>
    <t>JUAN MORENO S.R.L.</t>
  </si>
  <si>
    <t>Cat. 36 Machos nacidos del 1/2/2011 al 30/4/2011 - JUNIOR</t>
  </si>
  <si>
    <t>RES. GRAN CAMPEON</t>
  </si>
  <si>
    <t>Limitour S.R.L.</t>
  </si>
  <si>
    <t>CAT. 39 machos nacidos del 1/8/2010 al 30/9/2010 - DOS AÑOS MAYOR</t>
  </si>
  <si>
    <t>3er. MEJOR MACHO</t>
  </si>
  <si>
    <t>CAT. 45 Hembras nacidas del 1/10/11 al 31/10/11 - TERNERA MENOR</t>
  </si>
  <si>
    <t>CAMP.TERNERA MENOR</t>
  </si>
  <si>
    <t>Glencoe S.G.</t>
  </si>
  <si>
    <t>CAT. 46 Hembras nacidas del 1/09/11 al 30/09/11 - TERNERA MAYOR</t>
  </si>
  <si>
    <t>CAMP. TERNERA MAYOR</t>
  </si>
  <si>
    <t>CAT. 49 Hembras nacidas del 1/05/11 al 30/06/11 - VAQUILLONA MENOR</t>
  </si>
  <si>
    <t>CAMP. VAQUILLONA MENOR</t>
  </si>
  <si>
    <t>CAT. 52 Hembras nacidas del 1/10/10 al 30/11/10 - VAQUILLONA</t>
  </si>
  <si>
    <t xml:space="preserve">GRAN CAMPEON HEMBRA </t>
  </si>
  <si>
    <t>CAT. 53 Hembras nacidas del 1/08/10 al 30/09/10 - VAQUILLONA MAYOR</t>
  </si>
  <si>
    <t>CAMP. VAQUILLONA MAYOR</t>
  </si>
  <si>
    <t>MARISA CAPUTTO</t>
  </si>
  <si>
    <t>293</t>
  </si>
  <si>
    <t xml:space="preserve">  2.1</t>
  </si>
  <si>
    <t>0.36</t>
  </si>
  <si>
    <t xml:space="preserve"> 22.6</t>
  </si>
  <si>
    <t>0.30</t>
  </si>
  <si>
    <t xml:space="preserve"> 37.2</t>
  </si>
  <si>
    <t>0.32</t>
  </si>
  <si>
    <t xml:space="preserve"> 38.4</t>
  </si>
  <si>
    <t>0.31</t>
  </si>
  <si>
    <t xml:space="preserve"> 44.9</t>
  </si>
  <si>
    <t>0.23</t>
  </si>
  <si>
    <t xml:space="preserve">  4.4</t>
  </si>
  <si>
    <t>0.09</t>
  </si>
  <si>
    <t xml:space="preserve">  1.290</t>
  </si>
  <si>
    <t>0.26</t>
  </si>
  <si>
    <t xml:space="preserve">  0.300</t>
  </si>
  <si>
    <t>0.28</t>
  </si>
  <si>
    <t xml:space="preserve">  0.50</t>
  </si>
  <si>
    <t>0.17</t>
  </si>
  <si>
    <t>RES. CAMP. VAQ. MAYOR</t>
  </si>
  <si>
    <t>CAT. 56 Hembras nacidas antes del 31/01/2010 - VACAS</t>
  </si>
  <si>
    <t>RES. GRAN CAMP. HEMBRA</t>
  </si>
  <si>
    <t>CAMPEONATO DE BRETES</t>
  </si>
  <si>
    <t>HEREFORD</t>
  </si>
  <si>
    <t>3A.  CAT.  2 AÑOS  -  01/07/10  AL  31/12/10</t>
  </si>
  <si>
    <t>LOTE RES. CAMPEON</t>
  </si>
  <si>
    <t>GLENCOE S.G.</t>
  </si>
  <si>
    <t>Promedio</t>
  </si>
  <si>
    <t>ANITA S.G.</t>
  </si>
  <si>
    <t xml:space="preserve">Sup </t>
  </si>
  <si>
    <t>18A.  CAT.   TERNEROS - 01/07/11 AL 31/12/11</t>
  </si>
  <si>
    <t>16A.  CAT.  2 AÑOS  -  01/07/10  AL  31/12/10</t>
  </si>
  <si>
    <t>Sup</t>
  </si>
  <si>
    <t xml:space="preserve">COPA DE HONOR BTE. 7  TAT. 4192  EXP. GLENCOE S.G. </t>
  </si>
  <si>
    <t>2do. MEJOR TORO  BTE. 2  TAT. 4095  EXP. GLENCOE S.G.</t>
  </si>
  <si>
    <t>3er. MEJOR TORO  BTE. 3  TAT. 6361  Exp. LOS TORDOS S.C.</t>
  </si>
  <si>
    <t>24A. CAT. POLLED P.O. HASTA 2 DIENTES</t>
  </si>
  <si>
    <t>D</t>
  </si>
  <si>
    <t>LOS TORDOS S.C</t>
  </si>
  <si>
    <t xml:space="preserve"> </t>
  </si>
  <si>
    <t>23A.CAT. POLLED P.O. 4 A 6 DIENTES</t>
  </si>
  <si>
    <t>SUC. PEDRO NARBONDO</t>
  </si>
  <si>
    <t>Premio Especial de Machos BTE. 10</t>
  </si>
  <si>
    <t>Segundo Mejor Lote P.O. BTE. 11</t>
  </si>
  <si>
    <r>
      <t xml:space="preserve">RAZA TEXEL </t>
    </r>
    <r>
      <rPr>
        <b/>
        <sz val="12"/>
        <rFont val="Calibri"/>
        <family val="2"/>
      </rPr>
      <t>(Jurado: Andres Malan - Lucas Lacava)</t>
    </r>
  </si>
  <si>
    <t xml:space="preserve">10A. CAT. -  BORREGAS HASTA 2 DIENTES  P.O.  </t>
  </si>
  <si>
    <t>1er. Premio</t>
  </si>
  <si>
    <t>GRACIELA RIVAS</t>
  </si>
  <si>
    <t>CAMPEONA BORREGA Y GRAN CAMPEON HEMBRA P.O BTE. 121</t>
  </si>
  <si>
    <t xml:space="preserve">7A. CAT. BORREGOS HASTA DOS DIENTES   P.O. </t>
  </si>
  <si>
    <t>2do. Premio</t>
  </si>
  <si>
    <t>SILVESTRE NAVARRO</t>
  </si>
  <si>
    <t>CAMPEON BORREGO BTE. 113</t>
  </si>
  <si>
    <t>RES. CAMPEON BORREGO BTE. 118</t>
  </si>
  <si>
    <t xml:space="preserve">8A. CAT. CARNEROS 4 A 6 DIENTES P.O. </t>
  </si>
  <si>
    <t>CAMPEON CARNERO BTE. 119</t>
  </si>
  <si>
    <t>GRAN CAMPEON MACHO P.O. BTE. 113</t>
  </si>
  <si>
    <t>RES. GRAN CAMPEON MACHO P.O. BTE. 119</t>
  </si>
  <si>
    <t>TERCER  MEJOR MACHO P.O. BTE. 118</t>
  </si>
  <si>
    <t>4A. CAT. HEMBRAS NAC. 01/03/11 EN ADEL.  BORREGAS</t>
  </si>
  <si>
    <t>JAQUELINE BOOTH</t>
  </si>
  <si>
    <t>CAMPEONA BORREGA Y GRAN CAMPEON HEMBRA BTE. 112</t>
  </si>
  <si>
    <t xml:space="preserve">1A. CAT.NAC. 01/03/11 EN ADEL.  BORREGOS </t>
  </si>
  <si>
    <t>CAMPEON BORREGO Y GRAN CAMPEON MACHO BTE. 114</t>
  </si>
  <si>
    <t>RAZA TEXEL DE CAMPO</t>
  </si>
  <si>
    <t>3A. CAT.  P .O MACHOS HASTA 2 DIENTES - LANA ENTERA</t>
  </si>
  <si>
    <t>TATUAJES</t>
  </si>
  <si>
    <t>14 - 17 - 36 - 16 - 06 - (57 SUP)</t>
  </si>
  <si>
    <t>MAURICIO PAULO RIANI</t>
  </si>
  <si>
    <r>
      <t xml:space="preserve">RAZA CORRIEDALE </t>
    </r>
    <r>
      <rPr>
        <b/>
        <sz val="12"/>
        <rFont val="Calibri"/>
        <family val="2"/>
      </rPr>
      <t>(Pablo Narbondo y Juan M. Bortagaray)</t>
    </r>
  </si>
  <si>
    <t>HEMBRAS PUROS DE ORIGEN</t>
  </si>
  <si>
    <t>10BIS. CAT. -  CORDERAS DIENTES DE LECHE  P.O.  MEDIA  LANA</t>
  </si>
  <si>
    <t>SANTA ELENA DE PALMA SOLA</t>
  </si>
  <si>
    <t>CAMPEONA CORDERA P.O.  BTE. 177</t>
  </si>
  <si>
    <t>11A. CAT. OVEJAS 4 A 6  DIENTES  P.O. L. ENTERA</t>
  </si>
  <si>
    <t>MARIA NATALIA HENDERSON</t>
  </si>
  <si>
    <t>CAMPEONA OVEJA BTE. 178</t>
  </si>
  <si>
    <t>GRAN CAMPEON HEMBRA P.O. BTE. 178</t>
  </si>
  <si>
    <t>RES. GRAN CAMPEON HEMBRA P.O. BTE. 177</t>
  </si>
  <si>
    <t>7 BIS CAT. BORREGOS HASTA DOS DIENTES   P.O. MEDIA LANA</t>
  </si>
  <si>
    <t>DIEGO HENDERSON CARCABELLO</t>
  </si>
  <si>
    <t>CAMPEON BORREGO BTE. 166</t>
  </si>
  <si>
    <t>RES. CAMPEON BORREGO BTE. 165</t>
  </si>
  <si>
    <t>SUC. FEDERICO STIRLING</t>
  </si>
  <si>
    <t>RAFAEL ELHORDOY</t>
  </si>
  <si>
    <t>3er. Premio</t>
  </si>
  <si>
    <t>4to.Premio</t>
  </si>
  <si>
    <t>1era. Mencion</t>
  </si>
  <si>
    <t>2da.Mencion</t>
  </si>
  <si>
    <t>AGUSTIN CORTONDO</t>
  </si>
  <si>
    <t>3era. Mencion</t>
  </si>
  <si>
    <t>SERGIO CONSTANTIN E HIJOS</t>
  </si>
  <si>
    <t>CAMPEON CARNERO BTE. 170</t>
  </si>
  <si>
    <t>RES. CAMPEON CARNERO BTE. 202</t>
  </si>
  <si>
    <t>CAMPEON CARNERO ADULTO BTE. 175</t>
  </si>
  <si>
    <t>GRAN CAMPEON MACHO P.O. BTE. 170</t>
  </si>
  <si>
    <t>MEJOR VELLON P.O. BTE. 201</t>
  </si>
  <si>
    <t>RES. GRAN CAMPEON MACHO P.O. BTE. 202</t>
  </si>
  <si>
    <t>MEJOR CABEZA P.O. BTE.175</t>
  </si>
  <si>
    <t>TERCER MEJOR MACHO P.O. BTE. 169</t>
  </si>
  <si>
    <t>CAMPEON CARNERO y GRAN CAMPEON BTE. 163</t>
  </si>
  <si>
    <t>RES. CAMPEON CARNERO Y RES. GRAN CAMPEON BTE. 162</t>
  </si>
  <si>
    <t>TERCER MEJOR MACHO BTE 164</t>
  </si>
  <si>
    <t>MEJOR VELLON BTE. 163</t>
  </si>
  <si>
    <t>MEJOR CABEZA BTE.162</t>
  </si>
  <si>
    <t>RAZA  CORRIEDALE DE CAMPO</t>
  </si>
  <si>
    <t xml:space="preserve">3 BIS CAT.  P .O MACHOS HASTA 2 DIENTES - MEDIA LANA </t>
  </si>
  <si>
    <t>130 - 106 - 74 - 111 - 96</t>
  </si>
  <si>
    <t>VANDELLI</t>
  </si>
  <si>
    <t>273 - 271 - 272 - 266 - 270  - (269 SUP)</t>
  </si>
  <si>
    <t>3A. CAT.  P .O MACHOS DE 4 A 6 DIENTES - LANA ENTERA</t>
  </si>
  <si>
    <t>357 - 342 - 286 - 338 - 348 - (369 SUP)</t>
  </si>
  <si>
    <t>LOTE ESPECIAL P.O. BTE 219</t>
  </si>
  <si>
    <r>
      <t xml:space="preserve">RAZA IDEAL   </t>
    </r>
    <r>
      <rPr>
        <b/>
        <sz val="12"/>
        <rFont val="Calibri"/>
        <family val="2"/>
      </rPr>
      <t>(Jurado: Ing. Agr. Jorge Aguerre)</t>
    </r>
  </si>
  <si>
    <t>CAMPEON BORREGO BTE. 184</t>
  </si>
  <si>
    <t>SUC. EDUARDO MALAQUINA</t>
  </si>
  <si>
    <t>ANA LASERRE E HS.</t>
  </si>
  <si>
    <t>CAMPEON CARNERO  BTE. 188</t>
  </si>
  <si>
    <t>RES. CAMPEON CARNERO  BTE. 185</t>
  </si>
  <si>
    <t>GRAN CAMPEON MACHO P.O. BTE. 188</t>
  </si>
  <si>
    <t>RES. GRAN CAMPEON MACHO P.O.  BTE. 185</t>
  </si>
  <si>
    <t>TERCER MEJOR MACHO P.O.  BTE. 184</t>
  </si>
  <si>
    <t>JUAN M. LORENZELLI</t>
  </si>
  <si>
    <t>CAMPEONA OVEJA y GRAN CAMPEON HEMBRA  BTE. 183</t>
  </si>
  <si>
    <t>JUAN MANUEL LORENZELLI</t>
  </si>
  <si>
    <t>CAMPEON BORREGO  BTE. 179</t>
  </si>
  <si>
    <t>CAMPEON CARNERO  BTE. 182</t>
  </si>
  <si>
    <t>RES. CAMPEON CARNERO  BTE. 181</t>
  </si>
  <si>
    <t>GRAN CAMPEON MACHO  BTE. 182</t>
  </si>
  <si>
    <t>RES. GRAN CAMPEON MACHO  BTE. 181</t>
  </si>
  <si>
    <t>TERCER MEJOR MACHO  BTE. 179</t>
  </si>
  <si>
    <t>MEJOR VELLON  BTE. 182</t>
  </si>
  <si>
    <r>
      <t xml:space="preserve">RAZA HAMPSHIRE DOWN P.O. </t>
    </r>
    <r>
      <rPr>
        <b/>
        <sz val="12"/>
        <rFont val="Calibri"/>
        <family val="2"/>
      </rPr>
      <t>(Jurado: Juan Pablo Morixe)</t>
    </r>
  </si>
  <si>
    <t>ANTONELLA DOMINGUEZ</t>
  </si>
  <si>
    <t>CAMPEONA BORREGA Y GRAN CAMPEON HEMBRA BTE. 126</t>
  </si>
  <si>
    <t>CAMPEON BORREGO BTE. 123</t>
  </si>
  <si>
    <t>RES. CAMPEON BORREGO BTE 122</t>
  </si>
  <si>
    <t>CAMPEON CARNERO ADULTO BTE. 124</t>
  </si>
  <si>
    <t>GRAN CAMPEON MACHO P.O. BTE. 123</t>
  </si>
  <si>
    <t>RES. GRAN CAMPEON MACHO P.O. BTE. 122</t>
  </si>
  <si>
    <t>TERCER MEJOR MACHO P.O. BTE. 124</t>
  </si>
  <si>
    <t>RAZA  HAMPSHIRE DOWN DE CAMPO</t>
  </si>
  <si>
    <t>22 - 20 - 23 - 24 - 21 - (30 SUP)</t>
  </si>
  <si>
    <t>JUAN BORTAGARAY</t>
  </si>
  <si>
    <t>LOTE ESPECIAL P.O. BTE 211</t>
  </si>
  <si>
    <r>
      <t xml:space="preserve">RAZA POLL DORSET </t>
    </r>
    <r>
      <rPr>
        <b/>
        <sz val="12"/>
        <rFont val="Calibri"/>
        <family val="2"/>
      </rPr>
      <t>(Jurado: Ing. Agr. Gustavo Peinado y Hans P. Kuffus)</t>
    </r>
  </si>
  <si>
    <t>10A. CAT. -  BORREGAS HASTA 2 DIENTES  P.O.  LANA ENTERA</t>
  </si>
  <si>
    <t>DON PANCHO HNOS.</t>
  </si>
  <si>
    <t>CAMPEONA BORREGA BTE. 197</t>
  </si>
  <si>
    <t>J.V. LIMITOUR S.R.L.</t>
  </si>
  <si>
    <t>CAMPEONA OVEJA BTE. 198</t>
  </si>
  <si>
    <t>RES. CAMPEONA OVEJA BTE. 200</t>
  </si>
  <si>
    <t>GRAN CAMPEON HEMBRA P.O. BTE. 197</t>
  </si>
  <si>
    <t>RES. GRAN CAMPEON HEMBRA P.O. BTE 198</t>
  </si>
  <si>
    <t>MACHOS PUROS DE ORIGEN</t>
  </si>
  <si>
    <t>CAMPEON BORREGO BTE 195</t>
  </si>
  <si>
    <t>CAMPEON CARNERO BTE. 196</t>
  </si>
  <si>
    <t>GRAN CAMPEON MACHO P.O. BTE. 195</t>
  </si>
  <si>
    <t>RES. GRAN CAMPEON MACHO P.O. BTE. 196</t>
  </si>
  <si>
    <t>HEMBRAS PEDIGREE</t>
  </si>
  <si>
    <t>CAMPEONA BORREGA BTE. 194</t>
  </si>
  <si>
    <t>RES. CAMPEONA BORREGA BTE. 193</t>
  </si>
  <si>
    <t>GRAN CAMPEON HEMBRA P.I. BTE. 194</t>
  </si>
  <si>
    <t>RES. GRAN CAMPEON HEMBRA P.I. BTE. 193</t>
  </si>
  <si>
    <t>MACHOS PEDIGREE</t>
  </si>
  <si>
    <t>CAMPEON BORREGO BTE. 189</t>
  </si>
  <si>
    <t>J.V. LIMITOPUR S.R.L.</t>
  </si>
  <si>
    <t>CAMPEON CARNERO BTE. 190</t>
  </si>
  <si>
    <t>RES. COMPEON CARNERO BTE. 191</t>
  </si>
  <si>
    <t>GRAN CAMPEON MACHO BTE. 190</t>
  </si>
  <si>
    <t>RES. GRAN CAMPEON MACHO BTE. 189</t>
  </si>
  <si>
    <t>TERCER MEJOR MACHO BTE. 191</t>
  </si>
</sst>
</file>

<file path=xl/styles.xml><?xml version="1.0" encoding="utf-8"?>
<styleSheet xmlns="http://schemas.openxmlformats.org/spreadsheetml/2006/main">
  <numFmts count="5">
    <numFmt numFmtId="172" formatCode="0.000"/>
    <numFmt numFmtId="173" formatCode="dd\-mm\-yy"/>
    <numFmt numFmtId="174" formatCode="0.0"/>
    <numFmt numFmtId="175" formatCode="dd/mm/yy;@"/>
    <numFmt numFmtId="176" formatCode="dd/mm/yyyy;@"/>
  </numFmts>
  <fonts count="44">
    <font>
      <sz val="10"/>
      <name val="Tahoma"/>
    </font>
    <font>
      <sz val="8"/>
      <name val="Tahoma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b/>
      <u/>
      <sz val="14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1"/>
      <name val="Tahoma"/>
      <family val="2"/>
    </font>
    <font>
      <sz val="10"/>
      <name val="Tahoma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u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9" fillId="0" borderId="0"/>
    <xf numFmtId="0" fontId="15" fillId="0" borderId="0"/>
  </cellStyleXfs>
  <cellXfs count="36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3" fontId="10" fillId="2" borderId="9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/>
    <xf numFmtId="0" fontId="20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173" fontId="10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0" fillId="2" borderId="6" xfId="2" applyFont="1" applyFill="1" applyBorder="1" applyAlignment="1">
      <alignment vertical="center"/>
    </xf>
    <xf numFmtId="0" fontId="10" fillId="2" borderId="7" xfId="2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3" fontId="10" fillId="2" borderId="1" xfId="0" applyNumberFormat="1" applyFont="1" applyFill="1" applyBorder="1" applyAlignment="1">
      <alignment horizontal="left" vertical="center"/>
    </xf>
    <xf numFmtId="173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" fontId="21" fillId="3" borderId="0" xfId="0" applyNumberFormat="1" applyFont="1" applyFill="1" applyAlignment="1">
      <alignment horizontal="left"/>
    </xf>
    <xf numFmtId="1" fontId="21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175" fontId="21" fillId="3" borderId="0" xfId="0" applyNumberFormat="1" applyFont="1" applyFill="1" applyAlignment="1">
      <alignment horizontal="center"/>
    </xf>
    <xf numFmtId="174" fontId="21" fillId="3" borderId="1" xfId="0" applyNumberFormat="1" applyFont="1" applyFill="1" applyBorder="1" applyAlignment="1"/>
    <xf numFmtId="2" fontId="24" fillId="3" borderId="1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left"/>
    </xf>
    <xf numFmtId="172" fontId="21" fillId="3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center"/>
    </xf>
    <xf numFmtId="1" fontId="21" fillId="3" borderId="1" xfId="0" applyNumberFormat="1" applyFont="1" applyFill="1" applyBorder="1" applyAlignment="1"/>
    <xf numFmtId="1" fontId="22" fillId="4" borderId="0" xfId="0" applyNumberFormat="1" applyFont="1" applyFill="1" applyAlignment="1">
      <alignment horizontal="center" vertical="center"/>
    </xf>
    <xf numFmtId="174" fontId="21" fillId="3" borderId="0" xfId="0" applyNumberFormat="1" applyFont="1" applyFill="1" applyBorder="1" applyAlignment="1">
      <alignment horizontal="center"/>
    </xf>
    <xf numFmtId="172" fontId="21" fillId="3" borderId="0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horizontal="center"/>
    </xf>
    <xf numFmtId="1" fontId="21" fillId="3" borderId="0" xfId="0" applyNumberFormat="1" applyFont="1" applyFill="1" applyBorder="1" applyAlignment="1"/>
    <xf numFmtId="174" fontId="21" fillId="3" borderId="0" xfId="0" applyNumberFormat="1" applyFont="1" applyFill="1" applyBorder="1" applyAlignment="1"/>
    <xf numFmtId="174" fontId="25" fillId="3" borderId="0" xfId="0" applyNumberFormat="1" applyFont="1" applyFill="1" applyBorder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7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/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28" fillId="0" borderId="0" xfId="1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2" fontId="31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0" fillId="0" borderId="0" xfId="0" applyFont="1" applyAlignment="1"/>
    <xf numFmtId="0" fontId="32" fillId="0" borderId="0" xfId="0" applyFont="1" applyAlignment="1">
      <alignment horizontal="center"/>
    </xf>
    <xf numFmtId="0" fontId="21" fillId="0" borderId="1" xfId="0" applyFont="1" applyBorder="1"/>
    <xf numFmtId="0" fontId="22" fillId="4" borderId="9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72" fontId="23" fillId="0" borderId="5" xfId="0" applyNumberFormat="1" applyFont="1" applyBorder="1" applyAlignment="1">
      <alignment horizontal="center"/>
    </xf>
    <xf numFmtId="14" fontId="23" fillId="0" borderId="5" xfId="0" applyNumberFormat="1" applyFont="1" applyBorder="1" applyAlignment="1">
      <alignment horizontal="center"/>
    </xf>
    <xf numFmtId="0" fontId="21" fillId="0" borderId="5" xfId="0" applyFont="1" applyBorder="1" applyAlignment="1"/>
    <xf numFmtId="0" fontId="33" fillId="0" borderId="5" xfId="0" applyFont="1" applyBorder="1" applyAlignment="1">
      <alignment horizontal="center"/>
    </xf>
    <xf numFmtId="0" fontId="21" fillId="0" borderId="8" xfId="0" applyFont="1" applyBorder="1"/>
    <xf numFmtId="172" fontId="23" fillId="0" borderId="0" xfId="0" applyNumberFormat="1" applyFont="1" applyAlignment="1">
      <alignment horizontal="center"/>
    </xf>
    <xf numFmtId="14" fontId="23" fillId="0" borderId="0" xfId="0" applyNumberFormat="1" applyFont="1" applyAlignment="1">
      <alignment horizontal="center"/>
    </xf>
    <xf numFmtId="1" fontId="34" fillId="3" borderId="0" xfId="0" applyNumberFormat="1" applyFont="1" applyFill="1" applyAlignment="1">
      <alignment horizontal="left"/>
    </xf>
    <xf numFmtId="0" fontId="21" fillId="0" borderId="0" xfId="0" applyFont="1" applyBorder="1"/>
    <xf numFmtId="0" fontId="35" fillId="0" borderId="0" xfId="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6" fillId="0" borderId="0" xfId="0" applyFont="1" applyBorder="1"/>
    <xf numFmtId="0" fontId="23" fillId="0" borderId="0" xfId="0" applyFont="1" applyBorder="1" applyAlignment="1">
      <alignment horizontal="center"/>
    </xf>
    <xf numFmtId="172" fontId="23" fillId="0" borderId="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0" xfId="1" applyFont="1" applyFill="1" applyBorder="1" applyAlignment="1">
      <alignment horizontal="left"/>
    </xf>
    <xf numFmtId="0" fontId="21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72" fontId="31" fillId="0" borderId="0" xfId="0" applyNumberFormat="1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0" fontId="32" fillId="0" borderId="0" xfId="0" applyFont="1" applyFill="1" applyAlignment="1">
      <alignment horizontal="center"/>
    </xf>
    <xf numFmtId="0" fontId="21" fillId="0" borderId="1" xfId="0" applyFont="1" applyFill="1" applyBorder="1"/>
    <xf numFmtId="172" fontId="23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/>
    </xf>
    <xf numFmtId="0" fontId="21" fillId="0" borderId="9" xfId="0" applyFont="1" applyBorder="1"/>
    <xf numFmtId="0" fontId="22" fillId="4" borderId="5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6" fillId="0" borderId="5" xfId="0" applyFont="1" applyBorder="1"/>
    <xf numFmtId="176" fontId="23" fillId="0" borderId="5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36" fillId="0" borderId="0" xfId="0" applyFont="1"/>
    <xf numFmtId="0" fontId="28" fillId="0" borderId="0" xfId="0" applyFont="1"/>
    <xf numFmtId="0" fontId="21" fillId="0" borderId="9" xfId="0" applyFont="1" applyBorder="1" applyAlignment="1">
      <alignment horizontal="center"/>
    </xf>
    <xf numFmtId="0" fontId="23" fillId="0" borderId="8" xfId="0" applyFont="1" applyBorder="1"/>
    <xf numFmtId="0" fontId="21" fillId="0" borderId="9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0" fontId="23" fillId="0" borderId="5" xfId="0" applyFont="1" applyBorder="1"/>
    <xf numFmtId="1" fontId="23" fillId="0" borderId="5" xfId="0" applyNumberFormat="1" applyFont="1" applyBorder="1" applyAlignment="1">
      <alignment horizontal="center"/>
    </xf>
    <xf numFmtId="172" fontId="23" fillId="0" borderId="8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3" fillId="0" borderId="0" xfId="0" applyFont="1" applyBorder="1"/>
    <xf numFmtId="1" fontId="23" fillId="0" borderId="0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39" fillId="3" borderId="0" xfId="0" applyFont="1" applyFill="1" applyAlignment="1"/>
    <xf numFmtId="0" fontId="35" fillId="3" borderId="0" xfId="0" applyFont="1" applyFill="1"/>
    <xf numFmtId="0" fontId="41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73" fontId="42" fillId="0" borderId="0" xfId="0" applyNumberFormat="1" applyFont="1"/>
    <xf numFmtId="0" fontId="42" fillId="0" borderId="0" xfId="0" applyFont="1"/>
    <xf numFmtId="0" fontId="35" fillId="2" borderId="6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173" fontId="35" fillId="2" borderId="1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7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0" xfId="0" applyFont="1" applyFill="1" applyBorder="1" applyAlignment="1"/>
    <xf numFmtId="173" fontId="35" fillId="0" borderId="0" xfId="0" applyNumberFormat="1" applyFont="1" applyFill="1" applyBorder="1" applyAlignment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173" fontId="35" fillId="0" borderId="0" xfId="0" applyNumberFormat="1" applyFont="1" applyFill="1" applyBorder="1"/>
    <xf numFmtId="0" fontId="3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0" fontId="39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35" fillId="0" borderId="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174" fontId="21" fillId="3" borderId="9" xfId="0" applyNumberFormat="1" applyFont="1" applyFill="1" applyBorder="1" applyAlignment="1">
      <alignment horizontal="center"/>
    </xf>
    <xf numFmtId="174" fontId="21" fillId="3" borderId="8" xfId="0" applyNumberFormat="1" applyFont="1" applyFill="1" applyBorder="1" applyAlignment="1">
      <alignment horizontal="center"/>
    </xf>
    <xf numFmtId="172" fontId="21" fillId="3" borderId="9" xfId="0" applyNumberFormat="1" applyFont="1" applyFill="1" applyBorder="1" applyAlignment="1">
      <alignment horizontal="center"/>
    </xf>
    <xf numFmtId="172" fontId="21" fillId="3" borderId="8" xfId="0" applyNumberFormat="1" applyFont="1" applyFill="1" applyBorder="1" applyAlignment="1">
      <alignment horizontal="center"/>
    </xf>
    <xf numFmtId="2" fontId="21" fillId="3" borderId="9" xfId="0" applyNumberFormat="1" applyFont="1" applyFill="1" applyBorder="1" applyAlignment="1">
      <alignment horizontal="center"/>
    </xf>
    <xf numFmtId="2" fontId="21" fillId="3" borderId="8" xfId="0" applyNumberFormat="1" applyFont="1" applyFill="1" applyBorder="1" applyAlignment="1">
      <alignment horizontal="center"/>
    </xf>
    <xf numFmtId="174" fontId="21" fillId="3" borderId="6" xfId="0" applyNumberFormat="1" applyFont="1" applyFill="1" applyBorder="1" applyAlignment="1">
      <alignment horizontal="center" vertical="center" wrapText="1"/>
    </xf>
    <xf numFmtId="174" fontId="21" fillId="3" borderId="7" xfId="0" applyNumberFormat="1" applyFont="1" applyFill="1" applyBorder="1" applyAlignment="1">
      <alignment horizontal="center" vertical="center" wrapText="1"/>
    </xf>
    <xf numFmtId="1" fontId="21" fillId="3" borderId="6" xfId="0" applyNumberFormat="1" applyFont="1" applyFill="1" applyBorder="1" applyAlignment="1">
      <alignment horizontal="center" vertical="center"/>
    </xf>
    <xf numFmtId="1" fontId="21" fillId="3" borderId="14" xfId="0" applyNumberFormat="1" applyFont="1" applyFill="1" applyBorder="1" applyAlignment="1">
      <alignment horizontal="center" vertical="center"/>
    </xf>
    <xf numFmtId="1" fontId="21" fillId="3" borderId="7" xfId="0" applyNumberFormat="1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1" fontId="21" fillId="3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" fontId="27" fillId="3" borderId="0" xfId="0" applyNumberFormat="1" applyFont="1" applyFill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" fontId="22" fillId="4" borderId="0" xfId="0" applyNumberFormat="1" applyFont="1" applyFill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6" xfId="2" applyNumberFormat="1" applyFont="1" applyFill="1" applyBorder="1" applyAlignment="1">
      <alignment horizontal="center" vertical="center"/>
    </xf>
    <xf numFmtId="0" fontId="10" fillId="2" borderId="7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OLK74B/planilla%20epd%20salto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cuments/1.%20SCHU/expos%20interior%202011/salto/catalogo%20salt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epd salto 2012"/>
    </sheetNames>
    <sheetDataSet>
      <sheetData sheetId="0" refreshError="1">
        <row r="1">
          <cell r="A1" t="str">
            <v>rp</v>
          </cell>
          <cell r="B1" t="str">
            <v>hbu</v>
          </cell>
          <cell r="C1" t="str">
            <v>nombre</v>
          </cell>
          <cell r="D1" t="str">
            <v>cod_aru</v>
          </cell>
          <cell r="E1" t="str">
            <v>cabaña</v>
          </cell>
          <cell r="F1" t="str">
            <v>sexo</v>
          </cell>
          <cell r="G1" t="str">
            <v>nacimiento</v>
          </cell>
          <cell r="H1" t="str">
            <v>peso_nac</v>
          </cell>
          <cell r="I1" t="str">
            <v>origen</v>
          </cell>
          <cell r="J1" t="str">
            <v>padre</v>
          </cell>
          <cell r="K1" t="str">
            <v>madre</v>
          </cell>
          <cell r="L1" t="str">
            <v>nac_epd</v>
          </cell>
          <cell r="M1" t="str">
            <v>nac_acc</v>
          </cell>
          <cell r="N1" t="str">
            <v>dest_epd</v>
          </cell>
          <cell r="O1" t="str">
            <v>dest_acc</v>
          </cell>
          <cell r="P1" t="str">
            <v>_15m_epd</v>
          </cell>
          <cell r="Q1" t="str">
            <v>_15m_acc</v>
          </cell>
          <cell r="R1" t="str">
            <v>_18m_epd</v>
          </cell>
          <cell r="S1" t="str">
            <v>_18m_acc</v>
          </cell>
          <cell r="T1" t="str">
            <v>_pa_epd</v>
          </cell>
          <cell r="U1" t="str">
            <v>_pa_acc</v>
          </cell>
          <cell r="V1" t="str">
            <v>leche_epd</v>
          </cell>
          <cell r="W1" t="str">
            <v>leche_acc</v>
          </cell>
          <cell r="X1" t="str">
            <v>aob_epd</v>
          </cell>
          <cell r="Y1" t="str">
            <v>aob_acc</v>
          </cell>
          <cell r="Z1" t="str">
            <v>grasa_epd</v>
          </cell>
          <cell r="AA1" t="str">
            <v>grasa_acc</v>
          </cell>
          <cell r="AB1" t="str">
            <v>ce_epd</v>
          </cell>
          <cell r="AC1" t="str">
            <v>ce_acc</v>
          </cell>
          <cell r="AD1" t="str">
            <v>sel_cria</v>
          </cell>
          <cell r="AE1" t="str">
            <v>propietario</v>
          </cell>
          <cell r="AF1" t="str">
            <v>departamento</v>
          </cell>
          <cell r="AG1" t="str">
            <v>nombrepadre</v>
          </cell>
          <cell r="AH1" t="str">
            <v>nombremadre</v>
          </cell>
          <cell r="AI1" t="str">
            <v>nombreabuelop</v>
          </cell>
          <cell r="AJ1" t="str">
            <v>nombreabuelap</v>
          </cell>
          <cell r="AK1" t="str">
            <v>nombreabuelom</v>
          </cell>
          <cell r="AL1" t="str">
            <v>nombreabuelam</v>
          </cell>
          <cell r="AM1" t="str">
            <v>perc_nac</v>
          </cell>
          <cell r="AN1" t="str">
            <v>perc_dest</v>
          </cell>
          <cell r="AO1" t="str">
            <v>perc_15</v>
          </cell>
          <cell r="AP1" t="str">
            <v>perc_18</v>
          </cell>
          <cell r="AQ1" t="str">
            <v>perc_pa</v>
          </cell>
          <cell r="AR1" t="str">
            <v>perc_leche</v>
          </cell>
          <cell r="AS1" t="str">
            <v>perc_aob</v>
          </cell>
          <cell r="AT1" t="str">
            <v>perc_grasa</v>
          </cell>
          <cell r="AU1" t="str">
            <v>perc_ce</v>
          </cell>
          <cell r="AV1" t="str">
            <v>perc_selcria</v>
          </cell>
          <cell r="AW1" t="str">
            <v>ticks_nac</v>
          </cell>
          <cell r="AX1" t="str">
            <v>ticks_dest</v>
          </cell>
          <cell r="AY1" t="str">
            <v>ticks_15</v>
          </cell>
          <cell r="AZ1" t="str">
            <v>ticks_18</v>
          </cell>
          <cell r="BA1" t="str">
            <v>ticks_pa</v>
          </cell>
          <cell r="BB1" t="str">
            <v>ticks_leche</v>
          </cell>
          <cell r="BC1" t="str">
            <v>ticks_aob</v>
          </cell>
          <cell r="BD1" t="str">
            <v>ticks_grasa</v>
          </cell>
          <cell r="BE1" t="str">
            <v>ticks_ce</v>
          </cell>
          <cell r="BF1" t="str">
            <v>ticks_selcria</v>
          </cell>
          <cell r="BG1" t="str">
            <v>p_nac_epd</v>
          </cell>
          <cell r="BH1" t="str">
            <v>p_nac_acc</v>
          </cell>
          <cell r="BI1" t="str">
            <v>p_dest_epd</v>
          </cell>
          <cell r="BJ1" t="str">
            <v>p_dest_acc</v>
          </cell>
          <cell r="BK1" t="str">
            <v>p_15_epd</v>
          </cell>
          <cell r="BL1" t="str">
            <v>p_15_acc</v>
          </cell>
          <cell r="BM1" t="str">
            <v>p_18_epd</v>
          </cell>
          <cell r="BN1" t="str">
            <v>p_18_acc</v>
          </cell>
          <cell r="BO1" t="str">
            <v>p_pa_epd</v>
          </cell>
          <cell r="BP1" t="str">
            <v>p_pa_acc</v>
          </cell>
          <cell r="BQ1" t="str">
            <v>p_leche_epd</v>
          </cell>
          <cell r="BR1" t="str">
            <v>p_leche_acc</v>
          </cell>
          <cell r="BS1" t="str">
            <v>p_aob_epd</v>
          </cell>
          <cell r="BT1" t="str">
            <v>p_aob_acc</v>
          </cell>
          <cell r="BU1" t="str">
            <v>p_grasa_epd</v>
          </cell>
          <cell r="BV1" t="str">
            <v>p_grasa_acc</v>
          </cell>
          <cell r="BW1" t="str">
            <v>p_ce_epd</v>
          </cell>
          <cell r="BX1" t="str">
            <v>p_ce_acc</v>
          </cell>
          <cell r="BY1" t="str">
            <v>p_sel_cria</v>
          </cell>
          <cell r="BZ1" t="str">
            <v>m_nac_epd</v>
          </cell>
          <cell r="CA1" t="str">
            <v>m_nac_acc</v>
          </cell>
          <cell r="CB1" t="str">
            <v>m_dest_epd</v>
          </cell>
          <cell r="CC1" t="str">
            <v>m_dest_acc</v>
          </cell>
          <cell r="CD1" t="str">
            <v>m_15_epd</v>
          </cell>
          <cell r="CE1" t="str">
            <v>m_15_acc</v>
          </cell>
          <cell r="CF1" t="str">
            <v>m_18_epd</v>
          </cell>
          <cell r="CG1" t="str">
            <v>m_18_acc</v>
          </cell>
          <cell r="CH1" t="str">
            <v>m_pa_epd</v>
          </cell>
          <cell r="CI1" t="str">
            <v>m_pa_acc</v>
          </cell>
          <cell r="CJ1" t="str">
            <v>m_leche_epd</v>
          </cell>
          <cell r="CK1" t="str">
            <v>m_leche_acc</v>
          </cell>
          <cell r="CL1" t="str">
            <v>m_aob_epd</v>
          </cell>
          <cell r="CM1" t="str">
            <v>m_aob_acc</v>
          </cell>
          <cell r="CN1" t="str">
            <v>m_grasa_epd</v>
          </cell>
          <cell r="CO1" t="str">
            <v>m_grasa_acc</v>
          </cell>
          <cell r="CP1" t="str">
            <v>m_ce_epd</v>
          </cell>
          <cell r="CQ1" t="str">
            <v>m_ce_acc</v>
          </cell>
          <cell r="CR1" t="str">
            <v>m_sel_cria</v>
          </cell>
        </row>
        <row r="2">
          <cell r="A2">
            <v>5</v>
          </cell>
          <cell r="B2" t="str">
            <v>1461557</v>
          </cell>
          <cell r="C2" t="str">
            <v>ABROJAL INOCENCIO RONALDO</v>
          </cell>
          <cell r="D2" t="str">
            <v>I377</v>
          </cell>
          <cell r="E2" t="str">
            <v>EL ABROJAL</v>
          </cell>
          <cell r="F2" t="str">
            <v>Macho</v>
          </cell>
          <cell r="G2">
            <v>40413</v>
          </cell>
          <cell r="H2">
            <v>36</v>
          </cell>
          <cell r="I2" t="str">
            <v>PN</v>
          </cell>
          <cell r="J2" t="str">
            <v>1416316</v>
          </cell>
          <cell r="K2" t="str">
            <v>1428839</v>
          </cell>
          <cell r="L2" t="str">
            <v xml:space="preserve">  1.4</v>
          </cell>
          <cell r="M2" t="str">
            <v>0.33</v>
          </cell>
          <cell r="N2" t="str">
            <v xml:space="preserve"> 21.4</v>
          </cell>
          <cell r="O2" t="str">
            <v>0.27</v>
          </cell>
          <cell r="P2" t="str">
            <v xml:space="preserve"> 34.0</v>
          </cell>
          <cell r="Q2" t="str">
            <v>0.26</v>
          </cell>
          <cell r="R2" t="str">
            <v xml:space="preserve"> 37.7</v>
          </cell>
          <cell r="S2" t="str">
            <v>0.25</v>
          </cell>
          <cell r="T2" t="str">
            <v xml:space="preserve"> 38.8</v>
          </cell>
          <cell r="U2" t="str">
            <v>0.19</v>
          </cell>
          <cell r="V2" t="str">
            <v xml:space="preserve">  7.8</v>
          </cell>
          <cell r="W2" t="str">
            <v>0.09</v>
          </cell>
          <cell r="X2" t="str">
            <v xml:space="preserve">  2.000</v>
          </cell>
          <cell r="Y2" t="str">
            <v>0.21</v>
          </cell>
          <cell r="Z2" t="str">
            <v xml:space="preserve">  0.380</v>
          </cell>
          <cell r="AA2" t="str">
            <v>0.21</v>
          </cell>
          <cell r="AB2" t="str">
            <v xml:space="preserve">  0.60</v>
          </cell>
          <cell r="AC2" t="str">
            <v>0.13</v>
          </cell>
          <cell r="AD2" t="str">
            <v xml:space="preserve">       128</v>
          </cell>
          <cell r="AE2" t="str">
            <v>MATTIAUDA MUZIO, PABLO</v>
          </cell>
          <cell r="AF2" t="str">
            <v>PAYSANDU</v>
          </cell>
          <cell r="AG2" t="str">
            <v>MGE RAUL 19D-70</v>
          </cell>
          <cell r="AH2" t="str">
            <v>MARIAGE 62J THUNDER 7  T.E.</v>
          </cell>
          <cell r="AI2" t="str">
            <v>1366030 MGE WRANGLER 19D-7</v>
          </cell>
          <cell r="AJ2" t="str">
            <v>1390245 MARIAGE BOOMER 29F-4</v>
          </cell>
          <cell r="AK2" t="str">
            <v>S000017 STAR SS THUNDER LT 62J</v>
          </cell>
          <cell r="AL2" t="str">
            <v>1336380 MARIAGE KCF VICTOR 27</v>
          </cell>
          <cell r="AM2" t="str">
            <v>40%</v>
          </cell>
          <cell r="AN2" t="str">
            <v>40%</v>
          </cell>
          <cell r="AO2" t="str">
            <v>40%</v>
          </cell>
          <cell r="AP2" t="str">
            <v>50%</v>
          </cell>
          <cell r="AQ2" t="str">
            <v>60%</v>
          </cell>
          <cell r="AR2" t="str">
            <v>50%</v>
          </cell>
          <cell r="AS2" t="str">
            <v>30%</v>
          </cell>
          <cell r="AT2" t="str">
            <v>20%</v>
          </cell>
          <cell r="AU2" t="str">
            <v>60%</v>
          </cell>
          <cell r="AV2" t="str">
            <v>10%</v>
          </cell>
          <cell r="AW2">
            <v>2</v>
          </cell>
          <cell r="AX2">
            <v>2</v>
          </cell>
          <cell r="AY2">
            <v>2</v>
          </cell>
          <cell r="AZ2">
            <v>1</v>
          </cell>
          <cell r="BA2">
            <v>1</v>
          </cell>
          <cell r="BB2">
            <v>1</v>
          </cell>
          <cell r="BC2">
            <v>3</v>
          </cell>
          <cell r="BD2">
            <v>4</v>
          </cell>
          <cell r="BE2">
            <v>1</v>
          </cell>
          <cell r="BF2">
            <v>5</v>
          </cell>
          <cell r="BG2" t="str">
            <v xml:space="preserve">  0.7</v>
          </cell>
          <cell r="BH2" t="str">
            <v>0.72</v>
          </cell>
          <cell r="BI2" t="str">
            <v xml:space="preserve"> 20.3</v>
          </cell>
          <cell r="BJ2" t="str">
            <v>0.65</v>
          </cell>
          <cell r="BK2" t="str">
            <v xml:space="preserve"> 32.9</v>
          </cell>
          <cell r="BL2" t="str">
            <v>0.59</v>
          </cell>
          <cell r="BM2" t="str">
            <v xml:space="preserve"> 41.8</v>
          </cell>
          <cell r="BN2" t="str">
            <v>0.55</v>
          </cell>
          <cell r="BO2" t="str">
            <v xml:space="preserve"> 41.0</v>
          </cell>
          <cell r="BP2" t="str">
            <v>0.40</v>
          </cell>
          <cell r="BQ2" t="str">
            <v xml:space="preserve">  8.1</v>
          </cell>
          <cell r="BR2" t="str">
            <v>0.18</v>
          </cell>
          <cell r="BS2" t="str">
            <v xml:space="preserve">  3.740</v>
          </cell>
          <cell r="BT2" t="str">
            <v>0.46</v>
          </cell>
          <cell r="BU2" t="str">
            <v xml:space="preserve">  0.080</v>
          </cell>
          <cell r="BV2" t="str">
            <v>0.46</v>
          </cell>
          <cell r="BW2" t="str">
            <v>0.70</v>
          </cell>
          <cell r="BX2" t="str">
            <v>0.39</v>
          </cell>
          <cell r="BY2" t="str">
            <v xml:space="preserve">    126</v>
          </cell>
          <cell r="BZ2" t="str">
            <v xml:space="preserve">  2.5</v>
          </cell>
          <cell r="CA2" t="str">
            <v>0.26</v>
          </cell>
          <cell r="CB2" t="str">
            <v xml:space="preserve"> 24.6</v>
          </cell>
          <cell r="CC2" t="str">
            <v>0.24</v>
          </cell>
          <cell r="CD2" t="str">
            <v xml:space="preserve"> 40.4</v>
          </cell>
          <cell r="CE2" t="str">
            <v>0.24</v>
          </cell>
          <cell r="CF2" t="str">
            <v xml:space="preserve"> 42.2</v>
          </cell>
          <cell r="CG2" t="str">
            <v>0.23</v>
          </cell>
          <cell r="CH2" t="str">
            <v xml:space="preserve"> 46.2</v>
          </cell>
          <cell r="CI2" t="str">
            <v>0.21</v>
          </cell>
          <cell r="CJ2" t="str">
            <v xml:space="preserve">  7.4</v>
          </cell>
          <cell r="CK2" t="str">
            <v>0.22</v>
          </cell>
          <cell r="CL2" t="str">
            <v xml:space="preserve">  1.100</v>
          </cell>
          <cell r="CM2" t="str">
            <v>0.21</v>
          </cell>
          <cell r="CN2" t="str">
            <v xml:space="preserve">  0.330</v>
          </cell>
          <cell r="CO2" t="str">
            <v>0.20</v>
          </cell>
          <cell r="CP2" t="str">
            <v>0.60</v>
          </cell>
          <cell r="CQ2" t="str">
            <v>0.17</v>
          </cell>
          <cell r="CR2" t="str">
            <v xml:space="preserve">    139</v>
          </cell>
        </row>
        <row r="3">
          <cell r="A3">
            <v>6</v>
          </cell>
          <cell r="B3" t="str">
            <v>1461558</v>
          </cell>
          <cell r="C3" t="str">
            <v>ABROJAL MARIA FBOOMER</v>
          </cell>
          <cell r="D3" t="str">
            <v>I377</v>
          </cell>
          <cell r="E3" t="str">
            <v>EL ABROJAL</v>
          </cell>
          <cell r="F3" t="str">
            <v>Hembra</v>
          </cell>
          <cell r="G3">
            <v>40427</v>
          </cell>
          <cell r="H3">
            <v>38</v>
          </cell>
          <cell r="I3" t="str">
            <v>PN</v>
          </cell>
          <cell r="J3" t="str">
            <v>S000042</v>
          </cell>
          <cell r="K3" t="str">
            <v>1428884</v>
          </cell>
          <cell r="L3" t="str">
            <v xml:space="preserve">  2.0</v>
          </cell>
          <cell r="M3" t="str">
            <v>0.33</v>
          </cell>
          <cell r="N3" t="str">
            <v xml:space="preserve"> 25.3</v>
          </cell>
          <cell r="O3" t="str">
            <v>0.28</v>
          </cell>
          <cell r="P3" t="str">
            <v xml:space="preserve"> 43.0</v>
          </cell>
          <cell r="Q3" t="str">
            <v>0.28</v>
          </cell>
          <cell r="R3" t="str">
            <v xml:space="preserve"> 43.9</v>
          </cell>
          <cell r="S3" t="str">
            <v>0.28</v>
          </cell>
          <cell r="T3" t="str">
            <v xml:space="preserve"> 39.0</v>
          </cell>
          <cell r="U3" t="str">
            <v>0.24</v>
          </cell>
          <cell r="V3" t="str">
            <v xml:space="preserve">  7.3</v>
          </cell>
          <cell r="W3" t="str">
            <v>0.17</v>
          </cell>
          <cell r="X3" t="str">
            <v xml:space="preserve">  4.130</v>
          </cell>
          <cell r="Y3" t="str">
            <v>0.25</v>
          </cell>
          <cell r="Z3" t="str">
            <v xml:space="preserve">  0.200</v>
          </cell>
          <cell r="AA3" t="str">
            <v>0.26</v>
          </cell>
          <cell r="AB3" t="str">
            <v xml:space="preserve">  0.40</v>
          </cell>
          <cell r="AC3" t="str">
            <v>0.17</v>
          </cell>
          <cell r="AD3" t="str">
            <v xml:space="preserve">       139</v>
          </cell>
          <cell r="AE3" t="str">
            <v>MATTIAUDA MUZIO, PABLO</v>
          </cell>
          <cell r="AF3" t="str">
            <v>PAYSANDU</v>
          </cell>
          <cell r="AG3" t="str">
            <v>FORC 29F BOOMER 18L</v>
          </cell>
          <cell r="AH3" t="str">
            <v>MARIAGE RAUL 19D-85</v>
          </cell>
          <cell r="AI3" t="str">
            <v>S000009 CS BOOMER 29F</v>
          </cell>
          <cell r="AJ3" t="str">
            <v>T004710</v>
          </cell>
          <cell r="AK3" t="str">
            <v>1366030 MGE WRANGLER 19D-7</v>
          </cell>
          <cell r="AL3" t="str">
            <v>1401106 MARIAGE BENNET-2</v>
          </cell>
          <cell r="AM3" t="str">
            <v>70%</v>
          </cell>
          <cell r="AN3" t="str">
            <v>10%</v>
          </cell>
          <cell r="AO3" t="str">
            <v>5%</v>
          </cell>
          <cell r="AP3" t="str">
            <v>20%</v>
          </cell>
          <cell r="AQ3" t="str">
            <v>60%</v>
          </cell>
          <cell r="AR3" t="str">
            <v>60%</v>
          </cell>
          <cell r="AS3" t="str">
            <v>5%</v>
          </cell>
          <cell r="AT3" t="str">
            <v>40%</v>
          </cell>
          <cell r="AU3" t="str">
            <v>90%</v>
          </cell>
          <cell r="AV3" t="str">
            <v>5%</v>
          </cell>
          <cell r="AW3">
            <v>2</v>
          </cell>
          <cell r="AX3">
            <v>5</v>
          </cell>
          <cell r="AY3">
            <v>6</v>
          </cell>
          <cell r="AZ3">
            <v>4</v>
          </cell>
          <cell r="BA3">
            <v>1</v>
          </cell>
          <cell r="BB3">
            <v>1</v>
          </cell>
          <cell r="BC3">
            <v>6</v>
          </cell>
          <cell r="BD3">
            <v>2</v>
          </cell>
          <cell r="BE3">
            <v>4</v>
          </cell>
          <cell r="BF3">
            <v>6</v>
          </cell>
          <cell r="BG3" t="str">
            <v xml:space="preserve">  1.5</v>
          </cell>
          <cell r="BH3" t="str">
            <v>0.90</v>
          </cell>
          <cell r="BI3" t="str">
            <v xml:space="preserve"> 23.0</v>
          </cell>
          <cell r="BJ3" t="str">
            <v>0.86</v>
          </cell>
          <cell r="BK3" t="str">
            <v xml:space="preserve"> 39.3</v>
          </cell>
          <cell r="BL3" t="str">
            <v>0.86</v>
          </cell>
          <cell r="BM3" t="str">
            <v xml:space="preserve"> 42.0</v>
          </cell>
          <cell r="BN3" t="str">
            <v>0.85</v>
          </cell>
          <cell r="BO3" t="str">
            <v xml:space="preserve"> 33.5</v>
          </cell>
          <cell r="BP3" t="str">
            <v>0.76</v>
          </cell>
          <cell r="BQ3" t="str">
            <v xml:space="preserve">  9.3</v>
          </cell>
          <cell r="BR3" t="str">
            <v>0.68</v>
          </cell>
          <cell r="BS3" t="str">
            <v xml:space="preserve">  3.740</v>
          </cell>
          <cell r="BT3" t="str">
            <v>0.82</v>
          </cell>
          <cell r="BU3" t="str">
            <v xml:space="preserve"> -0.080</v>
          </cell>
          <cell r="BV3" t="str">
            <v>0.82</v>
          </cell>
          <cell r="BW3" t="str">
            <v>0.40</v>
          </cell>
          <cell r="BX3" t="str">
            <v>0.78</v>
          </cell>
          <cell r="BY3" t="str">
            <v xml:space="preserve">    141</v>
          </cell>
          <cell r="BZ3" t="str">
            <v xml:space="preserve">  2.2</v>
          </cell>
          <cell r="CA3" t="str">
            <v>0.38</v>
          </cell>
          <cell r="CB3" t="str">
            <v xml:space="preserve"> 23.2</v>
          </cell>
          <cell r="CC3" t="str">
            <v>0.32</v>
          </cell>
          <cell r="CD3" t="str">
            <v xml:space="preserve"> 40.6</v>
          </cell>
          <cell r="CE3" t="str">
            <v>0.34</v>
          </cell>
          <cell r="CF3" t="str">
            <v xml:space="preserve"> 42.6</v>
          </cell>
          <cell r="CG3" t="str">
            <v>0.33</v>
          </cell>
          <cell r="CH3" t="str">
            <v xml:space="preserve"> 45.2</v>
          </cell>
          <cell r="CI3" t="str">
            <v>0.27</v>
          </cell>
          <cell r="CJ3" t="str">
            <v xml:space="preserve">  5.4</v>
          </cell>
          <cell r="CK3" t="str">
            <v>0.19</v>
          </cell>
          <cell r="CL3" t="str">
            <v xml:space="preserve">  3.030</v>
          </cell>
          <cell r="CM3" t="str">
            <v>0.28</v>
          </cell>
          <cell r="CN3" t="str">
            <v xml:space="preserve">  0.230</v>
          </cell>
          <cell r="CO3" t="str">
            <v>0.29</v>
          </cell>
          <cell r="CP3" t="str">
            <v>0.50</v>
          </cell>
          <cell r="CQ3" t="str">
            <v>0.16</v>
          </cell>
          <cell r="CR3" t="str">
            <v xml:space="preserve">    122</v>
          </cell>
        </row>
        <row r="4">
          <cell r="A4">
            <v>9</v>
          </cell>
          <cell r="B4" t="str">
            <v>1461561</v>
          </cell>
          <cell r="C4" t="str">
            <v>ABROJAL BONITO SATUR GENIO</v>
          </cell>
          <cell r="D4" t="str">
            <v>I377</v>
          </cell>
          <cell r="E4" t="str">
            <v>EL ABROJAL</v>
          </cell>
          <cell r="F4" t="str">
            <v>Macho</v>
          </cell>
          <cell r="G4">
            <v>40449</v>
          </cell>
          <cell r="H4">
            <v>39</v>
          </cell>
          <cell r="I4" t="str">
            <v>PN</v>
          </cell>
          <cell r="J4" t="str">
            <v>1442952</v>
          </cell>
          <cell r="K4" t="str">
            <v>1443109</v>
          </cell>
          <cell r="L4" t="str">
            <v xml:space="preserve">  2.6</v>
          </cell>
          <cell r="M4" t="str">
            <v>0.31</v>
          </cell>
          <cell r="N4" t="str">
            <v xml:space="preserve"> 23.9</v>
          </cell>
          <cell r="O4" t="str">
            <v>0.23</v>
          </cell>
          <cell r="P4" t="str">
            <v xml:space="preserve"> 42.5</v>
          </cell>
          <cell r="Q4" t="str">
            <v>0.23</v>
          </cell>
          <cell r="R4" t="str">
            <v xml:space="preserve"> 48.4</v>
          </cell>
          <cell r="S4" t="str">
            <v>0.22</v>
          </cell>
          <cell r="T4" t="str">
            <v xml:space="preserve"> 49.9</v>
          </cell>
          <cell r="U4" t="str">
            <v>0.16</v>
          </cell>
          <cell r="V4" t="str">
            <v xml:space="preserve">  5.9</v>
          </cell>
          <cell r="W4" t="str">
            <v>0.07</v>
          </cell>
          <cell r="X4" t="str">
            <v xml:space="preserve">  2.900</v>
          </cell>
          <cell r="Y4" t="str">
            <v>0.17</v>
          </cell>
          <cell r="Z4" t="str">
            <v xml:space="preserve"> -0.280</v>
          </cell>
          <cell r="AA4" t="str">
            <v>0.17</v>
          </cell>
          <cell r="AB4" t="str">
            <v xml:space="preserve">  0.90</v>
          </cell>
          <cell r="AC4" t="str">
            <v>0.10</v>
          </cell>
          <cell r="AD4" t="str">
            <v xml:space="preserve">       131</v>
          </cell>
          <cell r="AE4" t="str">
            <v>MATTIAUDA MUZIO, PABLO</v>
          </cell>
          <cell r="AF4" t="str">
            <v>PAYSANDU</v>
          </cell>
          <cell r="AG4" t="str">
            <v>SATUR GENIO 3957</v>
          </cell>
          <cell r="AH4" t="str">
            <v>SATUR GRAN BIFE 3959</v>
          </cell>
          <cell r="AI4" t="str">
            <v>1392068 SATUR EINSTN-3395-TE.</v>
          </cell>
          <cell r="AJ4" t="str">
            <v>1361170 SATUR S. ULTIMO / 1 - 3103</v>
          </cell>
          <cell r="AK4" t="str">
            <v>1403150 SATUR FORC BOOMER-3509</v>
          </cell>
          <cell r="AL4" t="str">
            <v>1392933 SATUR S.WRANGLER 3172-3433</v>
          </cell>
          <cell r="AM4" t="str">
            <v>90%</v>
          </cell>
          <cell r="AN4" t="str">
            <v>20%</v>
          </cell>
          <cell r="AO4" t="str">
            <v>10%</v>
          </cell>
          <cell r="AP4" t="str">
            <v>5%</v>
          </cell>
          <cell r="AQ4" t="str">
            <v>95%</v>
          </cell>
          <cell r="AR4" t="str">
            <v>80%</v>
          </cell>
          <cell r="AS4" t="str">
            <v>10%</v>
          </cell>
          <cell r="AT4" t="str">
            <v>100%</v>
          </cell>
          <cell r="AU4" t="str">
            <v>20%</v>
          </cell>
          <cell r="AV4" t="str">
            <v>10%</v>
          </cell>
          <cell r="AW4">
            <v>4</v>
          </cell>
          <cell r="AX4">
            <v>4</v>
          </cell>
          <cell r="AY4">
            <v>5</v>
          </cell>
          <cell r="AZ4">
            <v>6</v>
          </cell>
          <cell r="BA4">
            <v>5</v>
          </cell>
          <cell r="BB4">
            <v>3</v>
          </cell>
          <cell r="BC4">
            <v>5</v>
          </cell>
          <cell r="BD4">
            <v>6</v>
          </cell>
          <cell r="BE4">
            <v>4</v>
          </cell>
          <cell r="BF4">
            <v>5</v>
          </cell>
          <cell r="BG4" t="str">
            <v xml:space="preserve">  2.0</v>
          </cell>
          <cell r="BH4" t="str">
            <v>0.40</v>
          </cell>
          <cell r="BI4" t="str">
            <v xml:space="preserve"> 19.4</v>
          </cell>
          <cell r="BJ4" t="str">
            <v>0.31</v>
          </cell>
          <cell r="BK4" t="str">
            <v xml:space="preserve"> 39.4</v>
          </cell>
          <cell r="BL4" t="str">
            <v>0.33</v>
          </cell>
          <cell r="BM4" t="str">
            <v xml:space="preserve"> 44.5</v>
          </cell>
          <cell r="BN4" t="str">
            <v>0.31</v>
          </cell>
          <cell r="BO4" t="str">
            <v xml:space="preserve"> 49.5</v>
          </cell>
          <cell r="BP4" t="str">
            <v>0.25</v>
          </cell>
          <cell r="BQ4" t="str">
            <v xml:space="preserve">  6.1</v>
          </cell>
          <cell r="BR4" t="str">
            <v>0.15</v>
          </cell>
          <cell r="BS4" t="str">
            <v xml:space="preserve">  1.550</v>
          </cell>
          <cell r="BT4" t="str">
            <v>0.25</v>
          </cell>
          <cell r="BU4" t="str">
            <v xml:space="preserve"> -0.230</v>
          </cell>
          <cell r="BV4" t="str">
            <v>0.26</v>
          </cell>
          <cell r="BW4" t="str">
            <v>0.90</v>
          </cell>
          <cell r="BX4" t="str">
            <v>0.26</v>
          </cell>
          <cell r="BY4" t="str">
            <v xml:space="preserve">    114</v>
          </cell>
          <cell r="BZ4" t="str">
            <v xml:space="preserve">  2.3</v>
          </cell>
          <cell r="CA4" t="str">
            <v>0.39</v>
          </cell>
          <cell r="CB4" t="str">
            <v xml:space="preserve"> 22.6</v>
          </cell>
          <cell r="CC4" t="str">
            <v>0.29</v>
          </cell>
          <cell r="CD4" t="str">
            <v xml:space="preserve"> 35.4</v>
          </cell>
          <cell r="CE4" t="str">
            <v>0.28</v>
          </cell>
          <cell r="CF4" t="str">
            <v xml:space="preserve"> 39.2</v>
          </cell>
          <cell r="CG4" t="str">
            <v>0.26</v>
          </cell>
          <cell r="CH4" t="str">
            <v xml:space="preserve"> 36.3</v>
          </cell>
          <cell r="CI4" t="str">
            <v>0.20</v>
          </cell>
          <cell r="CJ4" t="str">
            <v xml:space="preserve">  5.5</v>
          </cell>
          <cell r="CK4" t="str">
            <v>0.15</v>
          </cell>
          <cell r="CL4" t="str">
            <v xml:space="preserve">  2.900</v>
          </cell>
          <cell r="CM4" t="str">
            <v>0.21</v>
          </cell>
          <cell r="CN4" t="str">
            <v xml:space="preserve"> -0.080</v>
          </cell>
          <cell r="CO4" t="str">
            <v>0.20</v>
          </cell>
          <cell r="CP4" t="str">
            <v>0.60</v>
          </cell>
          <cell r="CQ4" t="str">
            <v>0.15</v>
          </cell>
          <cell r="CR4" t="str">
            <v xml:space="preserve">    122</v>
          </cell>
        </row>
        <row r="5">
          <cell r="A5">
            <v>20</v>
          </cell>
          <cell r="B5" t="str">
            <v>1476405</v>
          </cell>
          <cell r="C5" t="str">
            <v>ABROJAL BOOMERNUP VISION 20</v>
          </cell>
          <cell r="D5" t="str">
            <v>I377</v>
          </cell>
          <cell r="E5" t="str">
            <v>EL ABROJAL</v>
          </cell>
          <cell r="F5" t="str">
            <v>Hembra</v>
          </cell>
          <cell r="G5">
            <v>40813</v>
          </cell>
          <cell r="H5">
            <v>30</v>
          </cell>
          <cell r="I5" t="str">
            <v>PN</v>
          </cell>
          <cell r="J5" t="str">
            <v>1408326</v>
          </cell>
          <cell r="K5" t="str">
            <v>1447535</v>
          </cell>
          <cell r="L5" t="str">
            <v xml:space="preserve">  0.5</v>
          </cell>
          <cell r="M5" t="str">
            <v>0.33</v>
          </cell>
          <cell r="N5" t="str">
            <v xml:space="preserve"> 17.6</v>
          </cell>
          <cell r="O5" t="str">
            <v>0.24</v>
          </cell>
          <cell r="P5" t="str">
            <v xml:space="preserve"> 35.4</v>
          </cell>
          <cell r="Q5" t="str">
            <v>0.23</v>
          </cell>
          <cell r="R5" t="str">
            <v xml:space="preserve"> 38.4</v>
          </cell>
          <cell r="S5" t="str">
            <v>0.22</v>
          </cell>
          <cell r="T5" t="str">
            <v xml:space="preserve"> 32.2</v>
          </cell>
          <cell r="U5" t="str">
            <v>0.17</v>
          </cell>
          <cell r="V5" t="str">
            <v xml:space="preserve">  3.8</v>
          </cell>
          <cell r="W5" t="str">
            <v>0.09</v>
          </cell>
          <cell r="X5" t="str">
            <v xml:space="preserve">  2.710</v>
          </cell>
          <cell r="Y5" t="str">
            <v>0.17</v>
          </cell>
          <cell r="Z5" t="str">
            <v xml:space="preserve">  0.150</v>
          </cell>
          <cell r="AA5" t="str">
            <v>0.16</v>
          </cell>
          <cell r="AB5" t="str">
            <v xml:space="preserve">  0.70</v>
          </cell>
          <cell r="AC5" t="str">
            <v>0.13</v>
          </cell>
          <cell r="AD5" t="str">
            <v xml:space="preserve">        93</v>
          </cell>
          <cell r="AE5" t="str">
            <v>MATTIAUDA MUZIO, PABLO</v>
          </cell>
          <cell r="AF5" t="str">
            <v>PAYSANDU</v>
          </cell>
          <cell r="AG5" t="str">
            <v>PINGO VIEJO NUP VISION 2304/05</v>
          </cell>
          <cell r="AH5" t="str">
            <v>RENUEVO BOOMER</v>
          </cell>
          <cell r="AI5" t="str">
            <v>1366202 ÑU PORA VISION 1017/01</v>
          </cell>
          <cell r="AJ5" t="str">
            <v>1372395 ÑU PORA FORTRESS 1603 / 02</v>
          </cell>
          <cell r="AK5" t="str">
            <v>S000042 FORC 29F BOOMER 18L</v>
          </cell>
          <cell r="AL5" t="str">
            <v>1362941 RENUEVO BUTLER</v>
          </cell>
          <cell r="AM5" t="str">
            <v>10%</v>
          </cell>
          <cell r="AN5" t="str">
            <v>80%</v>
          </cell>
          <cell r="AO5" t="str">
            <v>40%</v>
          </cell>
          <cell r="AP5" t="str">
            <v>40%</v>
          </cell>
          <cell r="AQ5" t="str">
            <v>30%</v>
          </cell>
          <cell r="AR5" t="str">
            <v>90%</v>
          </cell>
          <cell r="AS5" t="str">
            <v>20%</v>
          </cell>
          <cell r="AT5" t="str">
            <v>50%</v>
          </cell>
          <cell r="AU5" t="str">
            <v>40%</v>
          </cell>
          <cell r="AV5" t="str">
            <v>70%</v>
          </cell>
          <cell r="AW5">
            <v>5</v>
          </cell>
          <cell r="AX5">
            <v>3</v>
          </cell>
          <cell r="AY5">
            <v>2</v>
          </cell>
          <cell r="AZ5">
            <v>2</v>
          </cell>
          <cell r="BA5">
            <v>3</v>
          </cell>
          <cell r="BB5">
            <v>4</v>
          </cell>
          <cell r="BC5">
            <v>4</v>
          </cell>
          <cell r="BD5">
            <v>1</v>
          </cell>
          <cell r="BE5">
            <v>2</v>
          </cell>
          <cell r="BF5">
            <v>2</v>
          </cell>
          <cell r="BG5" t="str">
            <v xml:space="preserve">  1.9</v>
          </cell>
          <cell r="BH5" t="str">
            <v>0.62</v>
          </cell>
          <cell r="BI5" t="str">
            <v xml:space="preserve"> 21.3</v>
          </cell>
          <cell r="BJ5" t="str">
            <v>0.52</v>
          </cell>
          <cell r="BK5" t="str">
            <v xml:space="preserve"> 46.2</v>
          </cell>
          <cell r="BL5" t="str">
            <v>0.51</v>
          </cell>
          <cell r="BM5" t="str">
            <v xml:space="preserve"> 47.6</v>
          </cell>
          <cell r="BN5" t="str">
            <v>0.49</v>
          </cell>
          <cell r="BO5" t="str">
            <v xml:space="preserve"> 42.4</v>
          </cell>
          <cell r="BP5" t="str">
            <v>0.40</v>
          </cell>
          <cell r="BQ5" t="str">
            <v xml:space="preserve">  1.6</v>
          </cell>
          <cell r="BR5" t="str">
            <v>0.20</v>
          </cell>
          <cell r="BS5" t="str">
            <v xml:space="preserve">  3.610</v>
          </cell>
          <cell r="BT5" t="str">
            <v>0.42</v>
          </cell>
          <cell r="BU5" t="str">
            <v xml:space="preserve">  0.230</v>
          </cell>
          <cell r="BV5" t="str">
            <v>0.43</v>
          </cell>
          <cell r="BW5" t="str">
            <v>0.90</v>
          </cell>
          <cell r="BX5" t="str">
            <v>0.41</v>
          </cell>
          <cell r="BY5" t="str">
            <v xml:space="preserve">     99</v>
          </cell>
          <cell r="BZ5" t="str">
            <v xml:space="preserve">  0.5</v>
          </cell>
          <cell r="CA5" t="str">
            <v>0.38</v>
          </cell>
          <cell r="CB5" t="str">
            <v xml:space="preserve"> 16.7</v>
          </cell>
          <cell r="CC5" t="str">
            <v>0.32</v>
          </cell>
          <cell r="CD5" t="str">
            <v xml:space="preserve"> 29.7</v>
          </cell>
          <cell r="CE5" t="str">
            <v>0.34</v>
          </cell>
          <cell r="CF5" t="str">
            <v xml:space="preserve"> 32.7</v>
          </cell>
          <cell r="CG5" t="str">
            <v>0.33</v>
          </cell>
          <cell r="CH5" t="str">
            <v xml:space="preserve"> 27.7</v>
          </cell>
          <cell r="CI5" t="str">
            <v>0.27</v>
          </cell>
          <cell r="CJ5" t="str">
            <v xml:space="preserve">  5.9</v>
          </cell>
          <cell r="CK5" t="str">
            <v>0.21</v>
          </cell>
          <cell r="CL5" t="str">
            <v xml:space="preserve">  2.000</v>
          </cell>
          <cell r="CM5" t="str">
            <v>0.28</v>
          </cell>
          <cell r="CN5" t="str">
            <v xml:space="preserve">  0.030</v>
          </cell>
          <cell r="CO5" t="str">
            <v>0.29</v>
          </cell>
          <cell r="CP5" t="str">
            <v>0.40</v>
          </cell>
          <cell r="CQ5" t="str">
            <v>0.19</v>
          </cell>
          <cell r="CR5" t="str">
            <v xml:space="preserve">     98</v>
          </cell>
        </row>
        <row r="6">
          <cell r="A6">
            <v>22</v>
          </cell>
          <cell r="B6" t="str">
            <v>1476407</v>
          </cell>
          <cell r="C6" t="str">
            <v>ABROJAL FALCE NELLY GRAN BIFE 22   T.E.</v>
          </cell>
          <cell r="D6" t="str">
            <v>I377</v>
          </cell>
          <cell r="E6" t="str">
            <v>EL ABROJAL</v>
          </cell>
          <cell r="F6" t="str">
            <v>Macho</v>
          </cell>
          <cell r="G6">
            <v>40780</v>
          </cell>
          <cell r="H6">
            <v>34</v>
          </cell>
          <cell r="I6" t="str">
            <v>TE</v>
          </cell>
          <cell r="J6" t="str">
            <v>1443117</v>
          </cell>
          <cell r="K6" t="str">
            <v>1443852</v>
          </cell>
          <cell r="L6" t="str">
            <v xml:space="preserve">  1.7</v>
          </cell>
          <cell r="M6" t="str">
            <v>0.16</v>
          </cell>
          <cell r="N6" t="str">
            <v xml:space="preserve"> 22.0</v>
          </cell>
          <cell r="O6" t="str">
            <v>0.13</v>
          </cell>
          <cell r="P6" t="str">
            <v xml:space="preserve"> 34.0</v>
          </cell>
          <cell r="Q6" t="str">
            <v>0.13</v>
          </cell>
          <cell r="R6" t="str">
            <v xml:space="preserve"> 40.6</v>
          </cell>
          <cell r="S6" t="str">
            <v>0.13</v>
          </cell>
          <cell r="T6" t="str">
            <v xml:space="preserve"> 45.1</v>
          </cell>
          <cell r="U6" t="str">
            <v>0.10</v>
          </cell>
          <cell r="V6" t="str">
            <v xml:space="preserve">  4.7</v>
          </cell>
          <cell r="W6" t="str">
            <v>0.05</v>
          </cell>
          <cell r="X6" t="str">
            <v xml:space="preserve">  2.320</v>
          </cell>
          <cell r="Y6" t="str">
            <v>0.11</v>
          </cell>
          <cell r="Z6" t="str">
            <v xml:space="preserve"> -0.180</v>
          </cell>
          <cell r="AA6" t="str">
            <v>0.11</v>
          </cell>
          <cell r="AB6" t="str">
            <v xml:space="preserve">  0.60</v>
          </cell>
          <cell r="AC6" t="str">
            <v>0.10</v>
          </cell>
          <cell r="AD6" t="str">
            <v xml:space="preserve">       114</v>
          </cell>
          <cell r="AE6" t="str">
            <v>MATTIAUDA MUZIO, PABLO</v>
          </cell>
          <cell r="AF6" t="str">
            <v>PAYSANDU</v>
          </cell>
          <cell r="AG6" t="str">
            <v>SATUR GRAN BIFE 3968</v>
          </cell>
          <cell r="AH6" t="str">
            <v>AMM PARAISO FALCE NELLY 186</v>
          </cell>
          <cell r="AI6" t="str">
            <v>1403150 SATUR FORC BOOMER-3509</v>
          </cell>
          <cell r="AJ6" t="str">
            <v>1403165 SATUR NIBBS-3524</v>
          </cell>
          <cell r="AK6" t="str">
            <v>1405526 PARAISO SATANAS 1</v>
          </cell>
          <cell r="AL6" t="str">
            <v>1366667 PARAISO FALCE NELLY 171</v>
          </cell>
          <cell r="AM6" t="str">
            <v>60%</v>
          </cell>
          <cell r="AN6" t="str">
            <v>30%</v>
          </cell>
          <cell r="AO6" t="str">
            <v>40%</v>
          </cell>
          <cell r="AP6" t="str">
            <v>30%</v>
          </cell>
          <cell r="AQ6" t="str">
            <v>90%</v>
          </cell>
          <cell r="AR6" t="str">
            <v>90%</v>
          </cell>
          <cell r="AS6" t="str">
            <v>20%</v>
          </cell>
          <cell r="AT6" t="str">
            <v>100%</v>
          </cell>
          <cell r="AU6" t="str">
            <v>60%</v>
          </cell>
          <cell r="AV6" t="str">
            <v>30%</v>
          </cell>
          <cell r="AW6">
            <v>1</v>
          </cell>
          <cell r="AX6">
            <v>3</v>
          </cell>
          <cell r="AY6">
            <v>2</v>
          </cell>
          <cell r="AZ6">
            <v>3</v>
          </cell>
          <cell r="BA6">
            <v>4</v>
          </cell>
          <cell r="BB6">
            <v>4</v>
          </cell>
          <cell r="BC6">
            <v>4</v>
          </cell>
          <cell r="BD6">
            <v>6</v>
          </cell>
          <cell r="BE6">
            <v>1</v>
          </cell>
          <cell r="BF6">
            <v>3</v>
          </cell>
          <cell r="BG6" t="str">
            <v xml:space="preserve">  1.0</v>
          </cell>
          <cell r="BH6" t="str">
            <v>0.37</v>
          </cell>
          <cell r="BI6" t="str">
            <v xml:space="preserve"> 20.2</v>
          </cell>
          <cell r="BJ6" t="str">
            <v>0.30</v>
          </cell>
          <cell r="BK6" t="str">
            <v xml:space="preserve"> 31.0</v>
          </cell>
          <cell r="BL6" t="str">
            <v>0.33</v>
          </cell>
          <cell r="BM6" t="str">
            <v xml:space="preserve"> 34.7</v>
          </cell>
          <cell r="BN6" t="str">
            <v>0.31</v>
          </cell>
          <cell r="BO6" t="str">
            <v xml:space="preserve"> 30.5</v>
          </cell>
          <cell r="BP6" t="str">
            <v>0.24</v>
          </cell>
          <cell r="BQ6" t="str">
            <v xml:space="preserve">  7.1</v>
          </cell>
          <cell r="BR6" t="str">
            <v>0.12</v>
          </cell>
          <cell r="BS6" t="str">
            <v xml:space="preserve">  2.520</v>
          </cell>
          <cell r="BT6" t="str">
            <v>0.26</v>
          </cell>
          <cell r="BU6" t="str">
            <v xml:space="preserve">  0.130</v>
          </cell>
          <cell r="BV6" t="str">
            <v>0.28</v>
          </cell>
          <cell r="BW6" t="str">
            <v>0.60</v>
          </cell>
          <cell r="BX6" t="str">
            <v>0.29</v>
          </cell>
          <cell r="BY6" t="str">
            <v xml:space="preserve">    120</v>
          </cell>
          <cell r="BZ6" t="str">
            <v xml:space="preserve">  2.4</v>
          </cell>
          <cell r="CA6" t="str">
            <v>0.37</v>
          </cell>
          <cell r="CB6" t="str">
            <v xml:space="preserve"> 23.7</v>
          </cell>
          <cell r="CC6" t="str">
            <v>0.27</v>
          </cell>
          <cell r="CD6" t="str">
            <v xml:space="preserve"> 37.0</v>
          </cell>
          <cell r="CE6" t="str">
            <v>0.27</v>
          </cell>
          <cell r="CF6" t="str">
            <v xml:space="preserve"> 46.4</v>
          </cell>
          <cell r="CG6" t="str">
            <v>0.27</v>
          </cell>
          <cell r="CH6" t="str">
            <v xml:space="preserve"> 59.8</v>
          </cell>
          <cell r="CI6" t="str">
            <v>0.21</v>
          </cell>
          <cell r="CJ6" t="str">
            <v xml:space="preserve">  2.3</v>
          </cell>
          <cell r="CK6" t="str">
            <v>0.10</v>
          </cell>
          <cell r="CL6" t="str">
            <v xml:space="preserve">  2.130</v>
          </cell>
          <cell r="CM6" t="str">
            <v>0.22</v>
          </cell>
          <cell r="CN6" t="str">
            <v xml:space="preserve"> -0.460</v>
          </cell>
          <cell r="CO6" t="str">
            <v>0.23</v>
          </cell>
          <cell r="CP6" t="str">
            <v>0.50</v>
          </cell>
          <cell r="CQ6" t="str">
            <v>0.14</v>
          </cell>
          <cell r="CR6" t="str">
            <v xml:space="preserve">    107</v>
          </cell>
        </row>
        <row r="7">
          <cell r="A7">
            <v>54</v>
          </cell>
          <cell r="B7" t="str">
            <v>1459045</v>
          </cell>
          <cell r="C7" t="str">
            <v>ANITA G. 3400/16-54</v>
          </cell>
          <cell r="D7" t="str">
            <v>H214</v>
          </cell>
          <cell r="E7" t="str">
            <v>ANITA</v>
          </cell>
          <cell r="F7" t="str">
            <v>Macho</v>
          </cell>
          <cell r="G7">
            <v>40398</v>
          </cell>
          <cell r="H7">
            <v>35</v>
          </cell>
          <cell r="I7" t="str">
            <v>PN</v>
          </cell>
          <cell r="J7" t="str">
            <v>1427778</v>
          </cell>
          <cell r="K7" t="str">
            <v>1429105</v>
          </cell>
          <cell r="L7" t="str">
            <v xml:space="preserve">  0.8</v>
          </cell>
          <cell r="M7" t="str">
            <v>0.29</v>
          </cell>
          <cell r="N7" t="str">
            <v xml:space="preserve"> 19.0</v>
          </cell>
          <cell r="O7" t="str">
            <v>0.23</v>
          </cell>
          <cell r="P7" t="str">
            <v xml:space="preserve"> 26.0</v>
          </cell>
          <cell r="Q7" t="str">
            <v>0.25</v>
          </cell>
          <cell r="R7" t="str">
            <v xml:space="preserve"> 33.3</v>
          </cell>
          <cell r="S7" t="str">
            <v>0.24</v>
          </cell>
          <cell r="T7" t="str">
            <v xml:space="preserve"> 33.8</v>
          </cell>
          <cell r="U7" t="str">
            <v>0.17</v>
          </cell>
          <cell r="V7" t="str">
            <v xml:space="preserve">  4.7</v>
          </cell>
          <cell r="W7" t="str">
            <v>0.06</v>
          </cell>
          <cell r="X7" t="str">
            <v xml:space="preserve">  1.160</v>
          </cell>
          <cell r="Y7" t="str">
            <v>0.18</v>
          </cell>
          <cell r="Z7" t="str">
            <v xml:space="preserve">  0.280</v>
          </cell>
          <cell r="AA7" t="str">
            <v>0.20</v>
          </cell>
          <cell r="AB7" t="str">
            <v xml:space="preserve">  0.80</v>
          </cell>
          <cell r="AC7" t="str">
            <v>0.23</v>
          </cell>
          <cell r="AD7" t="str">
            <v xml:space="preserve">       104</v>
          </cell>
          <cell r="AE7" t="str">
            <v>ANITA S.G.</v>
          </cell>
          <cell r="AF7" t="str">
            <v>SALTO</v>
          </cell>
          <cell r="AG7" t="str">
            <v>G.M. JACK HOLDEN 9</v>
          </cell>
          <cell r="AH7" t="str">
            <v>ANITA EDUARDO 1-3901/16</v>
          </cell>
          <cell r="AI7" t="str">
            <v>1392313 G.M.Advance 9012/5/29</v>
          </cell>
          <cell r="AJ7" t="str">
            <v>1397013 G.M.KULON 38</v>
          </cell>
          <cell r="AK7" t="str">
            <v>1392129 ANITA EDUARDO SENRI 1</v>
          </cell>
          <cell r="AL7" t="str">
            <v>1323589 M`S SKY 6-5</v>
          </cell>
          <cell r="AM7" t="str">
            <v>20%</v>
          </cell>
          <cell r="AN7" t="str">
            <v>60%</v>
          </cell>
          <cell r="AO7" t="str">
            <v>90%</v>
          </cell>
          <cell r="AP7" t="str">
            <v>70%</v>
          </cell>
          <cell r="AQ7" t="str">
            <v>30%</v>
          </cell>
          <cell r="AR7" t="str">
            <v>90%</v>
          </cell>
          <cell r="AS7" t="str">
            <v>60%</v>
          </cell>
          <cell r="AT7" t="str">
            <v>30%</v>
          </cell>
          <cell r="AU7" t="str">
            <v>30%</v>
          </cell>
          <cell r="AV7" t="str">
            <v>50%</v>
          </cell>
          <cell r="AW7">
            <v>4</v>
          </cell>
          <cell r="AX7">
            <v>1</v>
          </cell>
          <cell r="AY7">
            <v>4</v>
          </cell>
          <cell r="AZ7">
            <v>2</v>
          </cell>
          <cell r="BA7">
            <v>3</v>
          </cell>
          <cell r="BB7">
            <v>4</v>
          </cell>
          <cell r="BC7">
            <v>1</v>
          </cell>
          <cell r="BD7">
            <v>3</v>
          </cell>
          <cell r="BE7">
            <v>3</v>
          </cell>
          <cell r="BF7">
            <v>1</v>
          </cell>
          <cell r="BG7" t="str">
            <v xml:space="preserve">  0.6</v>
          </cell>
          <cell r="BH7" t="str">
            <v>0.42</v>
          </cell>
          <cell r="BI7" t="str">
            <v xml:space="preserve"> 23.2</v>
          </cell>
          <cell r="BJ7" t="str">
            <v>0.35</v>
          </cell>
          <cell r="BK7" t="str">
            <v xml:space="preserve"> 34.5</v>
          </cell>
          <cell r="BL7" t="str">
            <v>0.37</v>
          </cell>
          <cell r="BM7" t="str">
            <v xml:space="preserve"> 43.1</v>
          </cell>
          <cell r="BN7" t="str">
            <v>0.36</v>
          </cell>
          <cell r="BO7" t="str">
            <v xml:space="preserve"> 43.5</v>
          </cell>
          <cell r="BP7" t="str">
            <v>0.28</v>
          </cell>
          <cell r="BQ7" t="str">
            <v xml:space="preserve">  5.9</v>
          </cell>
          <cell r="BR7" t="str">
            <v>0.12</v>
          </cell>
          <cell r="BS7" t="str">
            <v xml:space="preserve">  2.580</v>
          </cell>
          <cell r="BT7" t="str">
            <v>0.30</v>
          </cell>
          <cell r="BU7" t="str">
            <v xml:space="preserve">  0.480</v>
          </cell>
          <cell r="BV7" t="str">
            <v>0.32</v>
          </cell>
          <cell r="BW7" t="str">
            <v>1.00</v>
          </cell>
          <cell r="BX7" t="str">
            <v>0.31</v>
          </cell>
          <cell r="BY7" t="str">
            <v xml:space="preserve">    128</v>
          </cell>
          <cell r="BZ7" t="str">
            <v xml:space="preserve">  1.7</v>
          </cell>
          <cell r="CA7" t="str">
            <v>0.21</v>
          </cell>
          <cell r="CB7" t="str">
            <v xml:space="preserve"> 15.2</v>
          </cell>
          <cell r="CC7" t="str">
            <v>0.18</v>
          </cell>
          <cell r="CD7" t="str">
            <v xml:space="preserve"> 22.5</v>
          </cell>
          <cell r="CE7" t="str">
            <v>0.19</v>
          </cell>
          <cell r="CF7" t="str">
            <v xml:space="preserve"> 25.9</v>
          </cell>
          <cell r="CG7" t="str">
            <v>0.18</v>
          </cell>
          <cell r="CH7" t="str">
            <v xml:space="preserve"> 30.0</v>
          </cell>
          <cell r="CI7" t="str">
            <v>0.14</v>
          </cell>
          <cell r="CJ7" t="str">
            <v xml:space="preserve">  3.5</v>
          </cell>
          <cell r="CK7" t="str">
            <v>0.16</v>
          </cell>
          <cell r="CL7" t="str">
            <v xml:space="preserve"> -0.450</v>
          </cell>
          <cell r="CM7" t="str">
            <v>0.13</v>
          </cell>
          <cell r="CN7" t="str">
            <v xml:space="preserve">  0.080</v>
          </cell>
          <cell r="CO7" t="str">
            <v>0.13</v>
          </cell>
          <cell r="CP7" t="str">
            <v>0.50</v>
          </cell>
          <cell r="CQ7" t="str">
            <v>0.12</v>
          </cell>
          <cell r="CR7" t="str">
            <v xml:space="preserve">     81</v>
          </cell>
        </row>
        <row r="8">
          <cell r="A8">
            <v>58</v>
          </cell>
          <cell r="B8" t="str">
            <v>1459049</v>
          </cell>
          <cell r="C8" t="str">
            <v>ANITA YULARA 24-58</v>
          </cell>
          <cell r="D8" t="str">
            <v>H214</v>
          </cell>
          <cell r="E8" t="str">
            <v>ANITA</v>
          </cell>
          <cell r="F8" t="str">
            <v>Macho</v>
          </cell>
          <cell r="G8">
            <v>40413</v>
          </cell>
          <cell r="H8">
            <v>39</v>
          </cell>
          <cell r="I8" t="str">
            <v>PN</v>
          </cell>
          <cell r="J8" t="str">
            <v>1427517</v>
          </cell>
          <cell r="K8" t="str">
            <v>1437690</v>
          </cell>
          <cell r="L8" t="str">
            <v xml:space="preserve">  2.0</v>
          </cell>
          <cell r="M8" t="str">
            <v>0.31</v>
          </cell>
          <cell r="N8" t="str">
            <v xml:space="preserve"> 23.5</v>
          </cell>
          <cell r="O8" t="str">
            <v>0.26</v>
          </cell>
          <cell r="P8" t="str">
            <v xml:space="preserve"> 36.9</v>
          </cell>
          <cell r="Q8" t="str">
            <v>0.28</v>
          </cell>
          <cell r="R8" t="str">
            <v xml:space="preserve"> 42.5</v>
          </cell>
          <cell r="S8" t="str">
            <v>0.27</v>
          </cell>
          <cell r="T8" t="str">
            <v xml:space="preserve"> 46.9</v>
          </cell>
          <cell r="U8" t="str">
            <v>0.20</v>
          </cell>
          <cell r="V8" t="str">
            <v xml:space="preserve">  7.4</v>
          </cell>
          <cell r="W8" t="str">
            <v>0.07</v>
          </cell>
          <cell r="X8" t="str">
            <v xml:space="preserve">  2.320</v>
          </cell>
          <cell r="Y8" t="str">
            <v>0.21</v>
          </cell>
          <cell r="Z8" t="str">
            <v xml:space="preserve">  0.080</v>
          </cell>
          <cell r="AA8" t="str">
            <v>0.21</v>
          </cell>
          <cell r="AB8" t="str">
            <v xml:space="preserve">  0.70</v>
          </cell>
          <cell r="AC8" t="str">
            <v>0.24</v>
          </cell>
          <cell r="AD8" t="str">
            <v xml:space="preserve">       135</v>
          </cell>
          <cell r="AE8" t="str">
            <v>ANITA S.G.</v>
          </cell>
          <cell r="AF8" t="str">
            <v>SALTO</v>
          </cell>
          <cell r="AG8" t="str">
            <v>ANCARES YULARA 9</v>
          </cell>
          <cell r="AH8" t="str">
            <v>ANITA HH 5061 / ROBERTO 2-24 TE</v>
          </cell>
          <cell r="AI8" t="str">
            <v>S000056 VENA PARK YULARA</v>
          </cell>
          <cell r="AJ8" t="str">
            <v>1323477 ANITAS 66 U MARK DOM 3-4</v>
          </cell>
          <cell r="AK8" t="str">
            <v>S000077 HH ADVANCE 5061R ET</v>
          </cell>
          <cell r="AL8" t="str">
            <v>1392130 ANITA ROBERTO SENRI 2</v>
          </cell>
          <cell r="AM8" t="str">
            <v>70%</v>
          </cell>
          <cell r="AN8" t="str">
            <v>20%</v>
          </cell>
          <cell r="AO8" t="str">
            <v>30%</v>
          </cell>
          <cell r="AP8" t="str">
            <v>20%</v>
          </cell>
          <cell r="AQ8" t="str">
            <v>90%</v>
          </cell>
          <cell r="AR8" t="str">
            <v>60%</v>
          </cell>
          <cell r="AS8" t="str">
            <v>20%</v>
          </cell>
          <cell r="AT8" t="str">
            <v>70%</v>
          </cell>
          <cell r="AU8" t="str">
            <v>40%</v>
          </cell>
          <cell r="AV8" t="str">
            <v>10%</v>
          </cell>
          <cell r="AW8">
            <v>2</v>
          </cell>
          <cell r="AX8">
            <v>4</v>
          </cell>
          <cell r="AY8">
            <v>3</v>
          </cell>
          <cell r="AZ8">
            <v>4</v>
          </cell>
          <cell r="BA8">
            <v>4</v>
          </cell>
          <cell r="BB8">
            <v>1</v>
          </cell>
          <cell r="BC8">
            <v>4</v>
          </cell>
          <cell r="BD8">
            <v>2</v>
          </cell>
          <cell r="BE8">
            <v>2</v>
          </cell>
          <cell r="BF8">
            <v>5</v>
          </cell>
          <cell r="BG8" t="str">
            <v xml:space="preserve">  2.1</v>
          </cell>
          <cell r="BH8" t="str">
            <v>0.54</v>
          </cell>
          <cell r="BI8" t="str">
            <v xml:space="preserve"> 26.1</v>
          </cell>
          <cell r="BJ8" t="str">
            <v>0.46</v>
          </cell>
          <cell r="BK8" t="str">
            <v xml:space="preserve"> 39.3</v>
          </cell>
          <cell r="BL8" t="str">
            <v>0.47</v>
          </cell>
          <cell r="BM8" t="str">
            <v xml:space="preserve"> 43.0</v>
          </cell>
          <cell r="BN8" t="str">
            <v>0.44</v>
          </cell>
          <cell r="BO8" t="str">
            <v xml:space="preserve"> 46.4</v>
          </cell>
          <cell r="BP8" t="str">
            <v>0.33</v>
          </cell>
          <cell r="BQ8" t="str">
            <v xml:space="preserve">  5.9</v>
          </cell>
          <cell r="BR8" t="str">
            <v>0.12</v>
          </cell>
          <cell r="BS8" t="str">
            <v xml:space="preserve">  3.100</v>
          </cell>
          <cell r="BT8" t="str">
            <v>0.37</v>
          </cell>
          <cell r="BU8" t="str">
            <v xml:space="preserve">  0.180</v>
          </cell>
          <cell r="BV8" t="str">
            <v>0.38</v>
          </cell>
          <cell r="BW8" t="str">
            <v>0.40</v>
          </cell>
          <cell r="BX8" t="str">
            <v>0.32</v>
          </cell>
          <cell r="BY8" t="str">
            <v xml:space="preserve">    135</v>
          </cell>
          <cell r="BZ8" t="str">
            <v xml:space="preserve">  1.5</v>
          </cell>
          <cell r="CA8" t="str">
            <v>0.26</v>
          </cell>
          <cell r="CB8" t="str">
            <v xml:space="preserve"> 17.5</v>
          </cell>
          <cell r="CC8" t="str">
            <v>0.25</v>
          </cell>
          <cell r="CD8" t="str">
            <v xml:space="preserve"> 32.5</v>
          </cell>
          <cell r="CE8" t="str">
            <v>0.26</v>
          </cell>
          <cell r="CF8" t="str">
            <v xml:space="preserve"> 39.7</v>
          </cell>
          <cell r="CG8" t="str">
            <v>0.26</v>
          </cell>
          <cell r="CH8" t="str">
            <v xml:space="preserve"> 45.7</v>
          </cell>
          <cell r="CI8" t="str">
            <v>0.27</v>
          </cell>
          <cell r="CJ8" t="str">
            <v xml:space="preserve">  8.9</v>
          </cell>
          <cell r="CK8" t="str">
            <v>0.20</v>
          </cell>
          <cell r="CL8" t="str">
            <v xml:space="preserve">  1.030</v>
          </cell>
          <cell r="CM8" t="str">
            <v>0.20</v>
          </cell>
          <cell r="CN8" t="str">
            <v xml:space="preserve"> -0.080</v>
          </cell>
          <cell r="CO8" t="str">
            <v>0.18</v>
          </cell>
          <cell r="CP8" t="str">
            <v>1.00</v>
          </cell>
          <cell r="CQ8" t="str">
            <v>0.18</v>
          </cell>
          <cell r="CR8" t="str">
            <v xml:space="preserve">    122</v>
          </cell>
        </row>
        <row r="9">
          <cell r="A9">
            <v>59</v>
          </cell>
          <cell r="B9" t="str">
            <v>1459050</v>
          </cell>
          <cell r="C9" t="str">
            <v>ANITA YULARA 1004-59</v>
          </cell>
          <cell r="D9" t="str">
            <v>H214</v>
          </cell>
          <cell r="E9" t="str">
            <v>ANITA</v>
          </cell>
          <cell r="F9" t="str">
            <v>Macho</v>
          </cell>
          <cell r="G9">
            <v>40418</v>
          </cell>
          <cell r="H9">
            <v>42</v>
          </cell>
          <cell r="I9" t="str">
            <v>PN</v>
          </cell>
          <cell r="J9" t="str">
            <v>1427517</v>
          </cell>
          <cell r="K9" t="str">
            <v>1368583</v>
          </cell>
          <cell r="L9" t="str">
            <v xml:space="preserve">  1.9</v>
          </cell>
          <cell r="M9" t="str">
            <v>0.34</v>
          </cell>
          <cell r="N9" t="str">
            <v xml:space="preserve"> 22.7</v>
          </cell>
          <cell r="O9" t="str">
            <v>0.27</v>
          </cell>
          <cell r="P9" t="str">
            <v xml:space="preserve"> 36.7</v>
          </cell>
          <cell r="Q9" t="str">
            <v>0.28</v>
          </cell>
          <cell r="R9" t="str">
            <v xml:space="preserve"> 40.6</v>
          </cell>
          <cell r="S9" t="str">
            <v>0.27</v>
          </cell>
          <cell r="T9" t="str">
            <v xml:space="preserve"> 45.0</v>
          </cell>
          <cell r="U9" t="str">
            <v>0.20</v>
          </cell>
          <cell r="V9" t="str">
            <v xml:space="preserve">  5.0</v>
          </cell>
          <cell r="W9" t="str">
            <v>0.09</v>
          </cell>
          <cell r="X9" t="str">
            <v xml:space="preserve">  2.000</v>
          </cell>
          <cell r="Y9" t="str">
            <v>0.21</v>
          </cell>
          <cell r="Z9" t="str">
            <v xml:space="preserve">  0.130</v>
          </cell>
          <cell r="AA9" t="str">
            <v>0.22</v>
          </cell>
          <cell r="AB9" t="str">
            <v xml:space="preserve">  0.50</v>
          </cell>
          <cell r="AC9" t="str">
            <v>0.24</v>
          </cell>
          <cell r="AD9" t="str">
            <v xml:space="preserve">       117</v>
          </cell>
          <cell r="AE9" t="str">
            <v>ANITA S.G.</v>
          </cell>
          <cell r="AF9" t="str">
            <v>SALTO</v>
          </cell>
          <cell r="AG9" t="str">
            <v>ANCARES YULARA 9</v>
          </cell>
          <cell r="AH9" t="str">
            <v>ENRIQUETA SENRI DOMINO 109 1-3(590)-4/01</v>
          </cell>
          <cell r="AI9" t="str">
            <v>S000056 VENA PARK YULARA</v>
          </cell>
          <cell r="AJ9" t="str">
            <v>1323477 ANITAS 66 U MARK DOM 3-4</v>
          </cell>
          <cell r="AK9" t="str">
            <v>1325612 SENRI 327-3-97</v>
          </cell>
          <cell r="AL9" t="str">
            <v>1331548 ENRIQUETA TEX PRIME 7-98</v>
          </cell>
          <cell r="AM9" t="str">
            <v>60%</v>
          </cell>
          <cell r="AN9" t="str">
            <v>30%</v>
          </cell>
          <cell r="AO9" t="str">
            <v>30%</v>
          </cell>
          <cell r="AP9" t="str">
            <v>30%</v>
          </cell>
          <cell r="AQ9" t="str">
            <v>90%</v>
          </cell>
          <cell r="AR9" t="str">
            <v>90%</v>
          </cell>
          <cell r="AS9" t="str">
            <v>30%</v>
          </cell>
          <cell r="AT9" t="str">
            <v>60%</v>
          </cell>
          <cell r="AU9" t="str">
            <v>70%</v>
          </cell>
          <cell r="AV9" t="str">
            <v>20%</v>
          </cell>
          <cell r="AW9">
            <v>1</v>
          </cell>
          <cell r="AX9">
            <v>3</v>
          </cell>
          <cell r="AY9">
            <v>3</v>
          </cell>
          <cell r="AZ9">
            <v>3</v>
          </cell>
          <cell r="BA9">
            <v>4</v>
          </cell>
          <cell r="BB9">
            <v>4</v>
          </cell>
          <cell r="BC9">
            <v>3</v>
          </cell>
          <cell r="BD9">
            <v>1</v>
          </cell>
          <cell r="BE9">
            <v>2</v>
          </cell>
          <cell r="BF9">
            <v>4</v>
          </cell>
          <cell r="BG9" t="str">
            <v xml:space="preserve">  2.1</v>
          </cell>
          <cell r="BH9" t="str">
            <v>0.54</v>
          </cell>
          <cell r="BI9" t="str">
            <v xml:space="preserve"> 26.1</v>
          </cell>
          <cell r="BJ9" t="str">
            <v>0.46</v>
          </cell>
          <cell r="BK9" t="str">
            <v xml:space="preserve"> 39.3</v>
          </cell>
          <cell r="BL9" t="str">
            <v>0.47</v>
          </cell>
          <cell r="BM9" t="str">
            <v xml:space="preserve"> 43.0</v>
          </cell>
          <cell r="BN9" t="str">
            <v>0.44</v>
          </cell>
          <cell r="BO9" t="str">
            <v xml:space="preserve"> 46.4</v>
          </cell>
          <cell r="BP9" t="str">
            <v>0.33</v>
          </cell>
          <cell r="BQ9" t="str">
            <v xml:space="preserve">  5.9</v>
          </cell>
          <cell r="BR9" t="str">
            <v>0.12</v>
          </cell>
          <cell r="BS9" t="str">
            <v xml:space="preserve">  3.100</v>
          </cell>
          <cell r="BT9" t="str">
            <v>0.37</v>
          </cell>
          <cell r="BU9" t="str">
            <v xml:space="preserve">  0.180</v>
          </cell>
          <cell r="BV9" t="str">
            <v>0.38</v>
          </cell>
          <cell r="BW9" t="str">
            <v>0.40</v>
          </cell>
          <cell r="BX9" t="str">
            <v>0.32</v>
          </cell>
          <cell r="BY9" t="str">
            <v xml:space="preserve">    135</v>
          </cell>
          <cell r="BZ9" t="str">
            <v xml:space="preserve">  0.8</v>
          </cell>
          <cell r="CA9" t="str">
            <v>0.40</v>
          </cell>
          <cell r="CB9" t="str">
            <v xml:space="preserve"> 16.3</v>
          </cell>
          <cell r="CC9" t="str">
            <v>0.32</v>
          </cell>
          <cell r="CD9" t="str">
            <v xml:space="preserve"> 28.7</v>
          </cell>
          <cell r="CE9" t="str">
            <v>0.31</v>
          </cell>
          <cell r="CF9" t="str">
            <v xml:space="preserve"> 33.3</v>
          </cell>
          <cell r="CG9" t="str">
            <v>0.29</v>
          </cell>
          <cell r="CH9" t="str">
            <v xml:space="preserve"> 38.0</v>
          </cell>
          <cell r="CI9" t="str">
            <v>0.24</v>
          </cell>
          <cell r="CJ9" t="str">
            <v xml:space="preserve">  4.2</v>
          </cell>
          <cell r="CK9" t="str">
            <v>0.27</v>
          </cell>
          <cell r="CL9" t="str">
            <v xml:space="preserve">  0.710</v>
          </cell>
          <cell r="CM9" t="str">
            <v>0.21</v>
          </cell>
          <cell r="CN9" t="str">
            <v xml:space="preserve">  0.130</v>
          </cell>
          <cell r="CO9" t="str">
            <v>0.19</v>
          </cell>
          <cell r="CP9" t="str">
            <v>0.40</v>
          </cell>
          <cell r="CQ9" t="str">
            <v>0.17</v>
          </cell>
          <cell r="CR9" t="str">
            <v xml:space="preserve">     87</v>
          </cell>
        </row>
        <row r="10">
          <cell r="A10">
            <v>67</v>
          </cell>
          <cell r="B10" t="str">
            <v>1459058</v>
          </cell>
          <cell r="C10" t="str">
            <v>ANITA YULARA 25-67</v>
          </cell>
          <cell r="D10" t="str">
            <v>H214</v>
          </cell>
          <cell r="E10" t="str">
            <v>ANITA</v>
          </cell>
          <cell r="F10" t="str">
            <v>Macho</v>
          </cell>
          <cell r="G10">
            <v>40454</v>
          </cell>
          <cell r="H10">
            <v>39</v>
          </cell>
          <cell r="I10" t="str">
            <v>PN</v>
          </cell>
          <cell r="J10" t="str">
            <v>1427517</v>
          </cell>
          <cell r="K10" t="str">
            <v>1437691</v>
          </cell>
          <cell r="L10" t="str">
            <v xml:space="preserve">  1.9</v>
          </cell>
          <cell r="M10" t="str">
            <v>0.31</v>
          </cell>
          <cell r="N10" t="str">
            <v xml:space="preserve"> 22.1</v>
          </cell>
          <cell r="O10" t="str">
            <v>0.26</v>
          </cell>
          <cell r="P10" t="str">
            <v xml:space="preserve"> 36.7</v>
          </cell>
          <cell r="Q10" t="str">
            <v>0.28</v>
          </cell>
          <cell r="R10" t="str">
            <v xml:space="preserve"> 41.0</v>
          </cell>
          <cell r="S10" t="str">
            <v>0.27</v>
          </cell>
          <cell r="T10" t="str">
            <v xml:space="preserve"> 43.7</v>
          </cell>
          <cell r="U10" t="str">
            <v>0.20</v>
          </cell>
          <cell r="V10" t="str">
            <v xml:space="preserve">  8.3</v>
          </cell>
          <cell r="W10" t="str">
            <v>0.07</v>
          </cell>
          <cell r="X10" t="str">
            <v xml:space="preserve">  2.000</v>
          </cell>
          <cell r="Y10" t="str">
            <v>0.21</v>
          </cell>
          <cell r="Z10" t="str">
            <v xml:space="preserve">  0.100</v>
          </cell>
          <cell r="AA10" t="str">
            <v>0.21</v>
          </cell>
          <cell r="AB10" t="str">
            <v xml:space="preserve">  0.70</v>
          </cell>
          <cell r="AC10" t="str">
            <v>0.24</v>
          </cell>
          <cell r="AD10" t="str">
            <v xml:space="preserve">       135</v>
          </cell>
          <cell r="AE10" t="str">
            <v>ANITA S.G.</v>
          </cell>
          <cell r="AF10" t="str">
            <v>SALTO</v>
          </cell>
          <cell r="AG10" t="str">
            <v>ANCARES YULARA 9</v>
          </cell>
          <cell r="AH10" t="str">
            <v>ANITA HH 5061 / ROBERTO 2-25 TE</v>
          </cell>
          <cell r="AI10" t="str">
            <v>S000056 VENA PARK YULARA</v>
          </cell>
          <cell r="AJ10" t="str">
            <v>1323477 ANITAS 66 U MARK DOM 3-4</v>
          </cell>
          <cell r="AK10" t="str">
            <v>S000077 HH ADVANCE 5061R ET</v>
          </cell>
          <cell r="AL10" t="str">
            <v>1392130 ANITA ROBERTO SENRI 2</v>
          </cell>
          <cell r="AM10" t="str">
            <v>60%</v>
          </cell>
          <cell r="AN10" t="str">
            <v>30%</v>
          </cell>
          <cell r="AO10" t="str">
            <v>30%</v>
          </cell>
          <cell r="AP10" t="str">
            <v>30%</v>
          </cell>
          <cell r="AQ10" t="str">
            <v>80%</v>
          </cell>
          <cell r="AR10" t="str">
            <v>50%</v>
          </cell>
          <cell r="AS10" t="str">
            <v>30%</v>
          </cell>
          <cell r="AT10" t="str">
            <v>60%</v>
          </cell>
          <cell r="AU10" t="str">
            <v>40%</v>
          </cell>
          <cell r="AV10" t="str">
            <v>10%</v>
          </cell>
          <cell r="AW10">
            <v>1</v>
          </cell>
          <cell r="AX10">
            <v>3</v>
          </cell>
          <cell r="AY10">
            <v>3</v>
          </cell>
          <cell r="AZ10">
            <v>3</v>
          </cell>
          <cell r="BA10">
            <v>3</v>
          </cell>
          <cell r="BB10">
            <v>1</v>
          </cell>
          <cell r="BC10">
            <v>3</v>
          </cell>
          <cell r="BD10">
            <v>1</v>
          </cell>
          <cell r="BE10">
            <v>2</v>
          </cell>
          <cell r="BF10">
            <v>5</v>
          </cell>
          <cell r="BG10" t="str">
            <v xml:space="preserve">  2.1</v>
          </cell>
          <cell r="BH10" t="str">
            <v>0.54</v>
          </cell>
          <cell r="BI10" t="str">
            <v xml:space="preserve"> 26.1</v>
          </cell>
          <cell r="BJ10" t="str">
            <v>0.46</v>
          </cell>
          <cell r="BK10" t="str">
            <v xml:space="preserve"> 39.3</v>
          </cell>
          <cell r="BL10" t="str">
            <v>0.47</v>
          </cell>
          <cell r="BM10" t="str">
            <v xml:space="preserve"> 43.0</v>
          </cell>
          <cell r="BN10" t="str">
            <v>0.44</v>
          </cell>
          <cell r="BO10" t="str">
            <v xml:space="preserve"> 46.4</v>
          </cell>
          <cell r="BP10" t="str">
            <v>0.33</v>
          </cell>
          <cell r="BQ10" t="str">
            <v xml:space="preserve">  5.9</v>
          </cell>
          <cell r="BR10" t="str">
            <v>0.12</v>
          </cell>
          <cell r="BS10" t="str">
            <v xml:space="preserve">  3.100</v>
          </cell>
          <cell r="BT10" t="str">
            <v>0.37</v>
          </cell>
          <cell r="BU10" t="str">
            <v xml:space="preserve">  0.180</v>
          </cell>
          <cell r="BV10" t="str">
            <v>0.38</v>
          </cell>
          <cell r="BW10" t="str">
            <v>0.40</v>
          </cell>
          <cell r="BX10" t="str">
            <v>0.32</v>
          </cell>
          <cell r="BY10" t="str">
            <v xml:space="preserve">    135</v>
          </cell>
          <cell r="BZ10" t="str">
            <v xml:space="preserve">  1.2</v>
          </cell>
          <cell r="CA10" t="str">
            <v>0.26</v>
          </cell>
          <cell r="CB10" t="str">
            <v xml:space="preserve"> 17.0</v>
          </cell>
          <cell r="CC10" t="str">
            <v>0.25</v>
          </cell>
          <cell r="CD10" t="str">
            <v xml:space="preserve"> 31.3</v>
          </cell>
          <cell r="CE10" t="str">
            <v>0.26</v>
          </cell>
          <cell r="CF10" t="str">
            <v xml:space="preserve"> 36.8</v>
          </cell>
          <cell r="CG10" t="str">
            <v>0.26</v>
          </cell>
          <cell r="CH10" t="str">
            <v xml:space="preserve"> 37.3</v>
          </cell>
          <cell r="CI10" t="str">
            <v>0.27</v>
          </cell>
          <cell r="CJ10" t="str">
            <v xml:space="preserve"> 10.7</v>
          </cell>
          <cell r="CK10" t="str">
            <v>0.20</v>
          </cell>
          <cell r="CL10" t="str">
            <v xml:space="preserve">  1.160</v>
          </cell>
          <cell r="CM10" t="str">
            <v>0.20</v>
          </cell>
          <cell r="CN10" t="str">
            <v xml:space="preserve"> -0.030</v>
          </cell>
          <cell r="CO10" t="str">
            <v>0.18</v>
          </cell>
          <cell r="CP10" t="str">
            <v>1.00</v>
          </cell>
          <cell r="CQ10" t="str">
            <v>0.18</v>
          </cell>
          <cell r="CR10" t="str">
            <v xml:space="preserve">    130</v>
          </cell>
        </row>
        <row r="11">
          <cell r="A11">
            <v>455</v>
          </cell>
          <cell r="B11" t="str">
            <v>1467528</v>
          </cell>
          <cell r="C11" t="str">
            <v>BURU CATA 71 KIYU</v>
          </cell>
          <cell r="D11" t="str">
            <v>H382</v>
          </cell>
          <cell r="E11" t="str">
            <v>SAN RAFAEL</v>
          </cell>
          <cell r="F11" t="str">
            <v>Hembra</v>
          </cell>
          <cell r="G11">
            <v>40502</v>
          </cell>
          <cell r="H11">
            <v>34</v>
          </cell>
          <cell r="I11" t="str">
            <v>PN</v>
          </cell>
          <cell r="J11" t="str">
            <v>1432728</v>
          </cell>
          <cell r="K11" t="str">
            <v>1359293</v>
          </cell>
          <cell r="L11" t="str">
            <v xml:space="preserve">  2.0</v>
          </cell>
          <cell r="M11" t="str">
            <v>0.36</v>
          </cell>
          <cell r="N11" t="str">
            <v xml:space="preserve"> 23.5</v>
          </cell>
          <cell r="O11" t="str">
            <v>0.28</v>
          </cell>
          <cell r="P11" t="str">
            <v xml:space="preserve"> 43.5</v>
          </cell>
          <cell r="Q11" t="str">
            <v>0.30</v>
          </cell>
          <cell r="R11" t="str">
            <v xml:space="preserve"> 46.4</v>
          </cell>
          <cell r="S11" t="str">
            <v>0.26</v>
          </cell>
          <cell r="T11" t="str">
            <v xml:space="preserve"> 45.9</v>
          </cell>
          <cell r="U11" t="str">
            <v>0.20</v>
          </cell>
          <cell r="V11" t="str">
            <v xml:space="preserve">  6.2</v>
          </cell>
          <cell r="W11" t="str">
            <v>0.09</v>
          </cell>
          <cell r="X11" t="str">
            <v xml:space="preserve">  3.230</v>
          </cell>
          <cell r="Y11" t="str">
            <v>0.21</v>
          </cell>
          <cell r="Z11" t="str">
            <v xml:space="preserve">  0.180</v>
          </cell>
          <cell r="AA11" t="str">
            <v>0.23</v>
          </cell>
          <cell r="AB11" t="str">
            <v xml:space="preserve">  0.90</v>
          </cell>
          <cell r="AC11" t="str">
            <v>0.12</v>
          </cell>
          <cell r="AD11" t="str">
            <v xml:space="preserve">       131</v>
          </cell>
          <cell r="AE11" t="str">
            <v>LIMITOUR S.A.</v>
          </cell>
          <cell r="AF11" t="str">
            <v>SALTO</v>
          </cell>
          <cell r="AG11" t="str">
            <v>BURU RAFAEL DANDY 1603-8</v>
          </cell>
          <cell r="AH11" t="str">
            <v>BURU CATA ROMILDA - 1599 - 1</v>
          </cell>
          <cell r="AI11" t="str">
            <v>S000100 STAR LAKE DANDY 614R</v>
          </cell>
          <cell r="AJ11" t="str">
            <v>1308790 BURU CATA MEHL IGNORADA 90-2-43</v>
          </cell>
          <cell r="AK11" t="str">
            <v>SC2755 CIRCLE-D 832W EINSTN 28E</v>
          </cell>
          <cell r="AL11" t="str">
            <v>1308786 BURU CATA RAMONA FRANCY 9-11</v>
          </cell>
          <cell r="AM11" t="str">
            <v>70%</v>
          </cell>
          <cell r="AN11" t="str">
            <v>20%</v>
          </cell>
          <cell r="AO11" t="str">
            <v>5%</v>
          </cell>
          <cell r="AP11" t="str">
            <v>10%</v>
          </cell>
          <cell r="AQ11" t="str">
            <v>90%</v>
          </cell>
          <cell r="AR11" t="str">
            <v>70%</v>
          </cell>
          <cell r="AS11" t="str">
            <v>5%</v>
          </cell>
          <cell r="AT11" t="str">
            <v>50%</v>
          </cell>
          <cell r="AU11" t="str">
            <v>20%</v>
          </cell>
          <cell r="AV11" t="str">
            <v>10%</v>
          </cell>
          <cell r="AW11">
            <v>2</v>
          </cell>
          <cell r="AX11">
            <v>4</v>
          </cell>
          <cell r="AY11">
            <v>6</v>
          </cell>
          <cell r="AZ11">
            <v>5</v>
          </cell>
          <cell r="BA11">
            <v>4</v>
          </cell>
          <cell r="BB11">
            <v>2</v>
          </cell>
          <cell r="BC11">
            <v>6</v>
          </cell>
          <cell r="BD11">
            <v>1</v>
          </cell>
          <cell r="BE11">
            <v>4</v>
          </cell>
          <cell r="BF11">
            <v>5</v>
          </cell>
          <cell r="BG11" t="str">
            <v xml:space="preserve">  1.8</v>
          </cell>
          <cell r="BH11" t="str">
            <v>0.53</v>
          </cell>
          <cell r="BI11" t="str">
            <v xml:space="preserve"> 22.6</v>
          </cell>
          <cell r="BJ11" t="str">
            <v>0.47</v>
          </cell>
          <cell r="BK11" t="str">
            <v xml:space="preserve"> 43.0</v>
          </cell>
          <cell r="BL11" t="str">
            <v>0.47</v>
          </cell>
          <cell r="BM11" t="str">
            <v xml:space="preserve"> 46.4</v>
          </cell>
          <cell r="BN11" t="str">
            <v>0.44</v>
          </cell>
          <cell r="BO11" t="str">
            <v xml:space="preserve"> 48.4</v>
          </cell>
          <cell r="BP11" t="str">
            <v>0.32</v>
          </cell>
          <cell r="BQ11" t="str">
            <v xml:space="preserve">  7.3</v>
          </cell>
          <cell r="BR11" t="str">
            <v>0.14</v>
          </cell>
          <cell r="BS11" t="str">
            <v xml:space="preserve">  1.740</v>
          </cell>
          <cell r="BT11" t="str">
            <v>0.37</v>
          </cell>
          <cell r="BU11" t="str">
            <v xml:space="preserve">  0.250</v>
          </cell>
          <cell r="BV11" t="str">
            <v>0.36</v>
          </cell>
          <cell r="BW11" t="str">
            <v>0.80</v>
          </cell>
          <cell r="BX11" t="str">
            <v>0.33</v>
          </cell>
          <cell r="BY11" t="str">
            <v xml:space="preserve">    132</v>
          </cell>
          <cell r="BZ11" t="str">
            <v xml:space="preserve">  1.3</v>
          </cell>
          <cell r="CA11" t="str">
            <v>0.42</v>
          </cell>
          <cell r="CB11" t="str">
            <v xml:space="preserve"> 15.5</v>
          </cell>
          <cell r="CC11" t="str">
            <v>0.33</v>
          </cell>
          <cell r="CD11" t="str">
            <v xml:space="preserve"> 26.6</v>
          </cell>
          <cell r="CE11" t="str">
            <v>0.34</v>
          </cell>
          <cell r="CF11" t="str">
            <v xml:space="preserve"> 32.7</v>
          </cell>
          <cell r="CG11" t="str">
            <v>0.31</v>
          </cell>
          <cell r="CH11" t="str">
            <v xml:space="preserve"> 34.8</v>
          </cell>
          <cell r="CI11" t="str">
            <v>0.26</v>
          </cell>
          <cell r="CJ11" t="str">
            <v xml:space="preserve">  5.1</v>
          </cell>
          <cell r="CK11" t="str">
            <v>0.27</v>
          </cell>
          <cell r="CL11" t="str">
            <v xml:space="preserve">  1.610</v>
          </cell>
          <cell r="CM11" t="str">
            <v>0.24</v>
          </cell>
          <cell r="CN11" t="str">
            <v xml:space="preserve"> -0.080</v>
          </cell>
          <cell r="CO11" t="str">
            <v>0.22</v>
          </cell>
          <cell r="CP11" t="str">
            <v>0.80</v>
          </cell>
          <cell r="CQ11" t="str">
            <v>0.17</v>
          </cell>
          <cell r="CR11" t="str">
            <v xml:space="preserve">     93</v>
          </cell>
        </row>
        <row r="12">
          <cell r="A12">
            <v>470</v>
          </cell>
          <cell r="B12" t="str">
            <v>1468336</v>
          </cell>
          <cell r="C12" t="str">
            <v>BURU RAFAEL 4088 THUNDRA       T.E.</v>
          </cell>
          <cell r="D12" t="str">
            <v>H382</v>
          </cell>
          <cell r="E12" t="str">
            <v>SAN RAFAEL</v>
          </cell>
          <cell r="F12" t="str">
            <v>Macho</v>
          </cell>
          <cell r="G12">
            <v>40607</v>
          </cell>
          <cell r="H12">
            <v>42</v>
          </cell>
          <cell r="I12" t="str">
            <v>TE</v>
          </cell>
          <cell r="J12" t="str">
            <v>S000085</v>
          </cell>
          <cell r="K12" t="str">
            <v>1321339</v>
          </cell>
          <cell r="L12" t="str">
            <v xml:space="preserve">  2.5</v>
          </cell>
          <cell r="M12" t="str">
            <v>0.19</v>
          </cell>
          <cell r="N12" t="str">
            <v xml:space="preserve"> 21.8</v>
          </cell>
          <cell r="O12" t="str">
            <v>0.19</v>
          </cell>
          <cell r="P12" t="str">
            <v xml:space="preserve"> 40.2</v>
          </cell>
          <cell r="Q12" t="str">
            <v>0.19</v>
          </cell>
          <cell r="R12" t="str">
            <v xml:space="preserve"> 41.6</v>
          </cell>
          <cell r="S12" t="str">
            <v>0.17</v>
          </cell>
          <cell r="T12" t="str">
            <v xml:space="preserve"> 46.8</v>
          </cell>
          <cell r="U12" t="str">
            <v>0.14</v>
          </cell>
          <cell r="V12" t="str">
            <v xml:space="preserve">  6.4</v>
          </cell>
          <cell r="W12" t="str">
            <v>0.11</v>
          </cell>
          <cell r="X12" t="str">
            <v xml:space="preserve">  1.680</v>
          </cell>
          <cell r="Y12" t="str">
            <v>0.14</v>
          </cell>
          <cell r="Z12" t="str">
            <v xml:space="preserve">  0.200</v>
          </cell>
          <cell r="AA12" t="str">
            <v>0.13</v>
          </cell>
          <cell r="AB12" t="str">
            <v xml:space="preserve">  0.90</v>
          </cell>
          <cell r="AC12" t="str">
            <v>0.11</v>
          </cell>
          <cell r="AD12" t="str">
            <v xml:space="preserve">       126</v>
          </cell>
          <cell r="AE12" t="str">
            <v>LIMITOUR S.A.</v>
          </cell>
          <cell r="AF12" t="str">
            <v>SALTO</v>
          </cell>
          <cell r="AG12" t="str">
            <v>WESTWIND JWR TUNDRA 148R</v>
          </cell>
          <cell r="AH12" t="str">
            <v>PAMPA 4088</v>
          </cell>
          <cell r="AI12" t="str">
            <v>T004906</v>
          </cell>
          <cell r="AJ12" t="str">
            <v>T004908</v>
          </cell>
          <cell r="AK12" t="str">
            <v>SW2066 WTK 55Y BOND 75A</v>
          </cell>
          <cell r="AL12" t="str">
            <v>1288141 PAMPA 3618</v>
          </cell>
          <cell r="AM12" t="str">
            <v>90%</v>
          </cell>
          <cell r="AN12" t="str">
            <v>30%</v>
          </cell>
          <cell r="AO12" t="str">
            <v>20%</v>
          </cell>
          <cell r="AP12" t="str">
            <v>20%</v>
          </cell>
          <cell r="AQ12" t="str">
            <v>90%</v>
          </cell>
          <cell r="AR12" t="str">
            <v>70%</v>
          </cell>
          <cell r="AS12" t="str">
            <v>40%</v>
          </cell>
          <cell r="AT12" t="str">
            <v>40%</v>
          </cell>
          <cell r="AU12" t="str">
            <v>20%</v>
          </cell>
          <cell r="AV12" t="str">
            <v>20%</v>
          </cell>
          <cell r="AW12">
            <v>4</v>
          </cell>
          <cell r="AX12">
            <v>3</v>
          </cell>
          <cell r="AY12">
            <v>4</v>
          </cell>
          <cell r="AZ12">
            <v>4</v>
          </cell>
          <cell r="BA12">
            <v>4</v>
          </cell>
          <cell r="BB12">
            <v>2</v>
          </cell>
          <cell r="BC12">
            <v>2</v>
          </cell>
          <cell r="BD12">
            <v>2</v>
          </cell>
          <cell r="BE12">
            <v>4</v>
          </cell>
          <cell r="BF12">
            <v>4</v>
          </cell>
          <cell r="BG12" t="str">
            <v xml:space="preserve">  2.3</v>
          </cell>
          <cell r="BH12" t="str">
            <v>0.75</v>
          </cell>
          <cell r="BI12" t="str">
            <v xml:space="preserve"> 28.2</v>
          </cell>
          <cell r="BJ12" t="str">
            <v>0.64</v>
          </cell>
          <cell r="BK12" t="str">
            <v xml:space="preserve"> 54.1</v>
          </cell>
          <cell r="BL12" t="str">
            <v>0.59</v>
          </cell>
          <cell r="BM12" t="str">
            <v xml:space="preserve"> 54.2</v>
          </cell>
          <cell r="BN12" t="str">
            <v>0.51</v>
          </cell>
          <cell r="BO12" t="str">
            <v xml:space="preserve"> 59.0</v>
          </cell>
          <cell r="BP12" t="str">
            <v>0.38</v>
          </cell>
          <cell r="BQ12" t="str">
            <v xml:space="preserve">  9.6</v>
          </cell>
          <cell r="BR12" t="str">
            <v>0.23</v>
          </cell>
          <cell r="BS12" t="str">
            <v xml:space="preserve">  1.550</v>
          </cell>
          <cell r="BT12" t="str">
            <v>0.42</v>
          </cell>
          <cell r="BU12" t="str">
            <v xml:space="preserve">  0.480</v>
          </cell>
          <cell r="BV12" t="str">
            <v>0.40</v>
          </cell>
          <cell r="BW12" t="str">
            <v>1.00</v>
          </cell>
          <cell r="BX12" t="str">
            <v>0.32</v>
          </cell>
          <cell r="BY12" t="str">
            <v xml:space="preserve">    167</v>
          </cell>
          <cell r="BZ12" t="str">
            <v xml:space="preserve">  2.8</v>
          </cell>
          <cell r="CA12" t="str">
            <v>0.27</v>
          </cell>
          <cell r="CB12" t="str">
            <v xml:space="preserve"> 16.0</v>
          </cell>
          <cell r="CC12" t="str">
            <v>0.32</v>
          </cell>
          <cell r="CD12" t="str">
            <v xml:space="preserve"> 28.0</v>
          </cell>
          <cell r="CE12" t="str">
            <v>0.34</v>
          </cell>
          <cell r="CF12" t="str">
            <v xml:space="preserve"> 28.9</v>
          </cell>
          <cell r="CG12" t="str">
            <v>0.33</v>
          </cell>
          <cell r="CH12" t="str">
            <v xml:space="preserve"> 34.5</v>
          </cell>
          <cell r="CI12" t="str">
            <v>0.28</v>
          </cell>
          <cell r="CJ12" t="str">
            <v xml:space="preserve">  4.9</v>
          </cell>
          <cell r="CK12" t="str">
            <v>0.26</v>
          </cell>
          <cell r="CL12" t="str">
            <v xml:space="preserve">  1.810</v>
          </cell>
          <cell r="CM12" t="str">
            <v>0.23</v>
          </cell>
          <cell r="CN12" t="str">
            <v xml:space="preserve"> -0.100</v>
          </cell>
          <cell r="CO12" t="str">
            <v>0.18</v>
          </cell>
          <cell r="CP12" t="str">
            <v>0.80</v>
          </cell>
          <cell r="CQ12" t="str">
            <v>0.18</v>
          </cell>
          <cell r="CR12" t="str">
            <v xml:space="preserve">     96</v>
          </cell>
        </row>
        <row r="13">
          <cell r="A13">
            <v>4095</v>
          </cell>
          <cell r="B13" t="str">
            <v>1458439</v>
          </cell>
          <cell r="C13" t="str">
            <v>PINGO VIEJO BIFEANCHO/4121/10</v>
          </cell>
          <cell r="D13" t="str">
            <v>G074</v>
          </cell>
          <cell r="E13" t="str">
            <v>PINGO VIEJO</v>
          </cell>
          <cell r="F13" t="str">
            <v>Macho</v>
          </cell>
          <cell r="G13">
            <v>40389</v>
          </cell>
          <cell r="H13">
            <v>40</v>
          </cell>
          <cell r="I13" t="str">
            <v>TE</v>
          </cell>
          <cell r="J13" t="str">
            <v>1373170</v>
          </cell>
          <cell r="K13" t="str">
            <v>1333972</v>
          </cell>
          <cell r="L13" t="str">
            <v xml:space="preserve">  1.9</v>
          </cell>
          <cell r="M13" t="str">
            <v>0.23</v>
          </cell>
          <cell r="N13" t="str">
            <v xml:space="preserve"> 20.6</v>
          </cell>
          <cell r="O13" t="str">
            <v>0.21</v>
          </cell>
          <cell r="P13" t="str">
            <v xml:space="preserve"> 30.0</v>
          </cell>
          <cell r="Q13" t="str">
            <v>0.22</v>
          </cell>
          <cell r="R13" t="str">
            <v xml:space="preserve"> 35.0</v>
          </cell>
          <cell r="S13" t="str">
            <v>0.21</v>
          </cell>
          <cell r="T13" t="str">
            <v xml:space="preserve"> 36.1</v>
          </cell>
          <cell r="U13" t="str">
            <v>0.20</v>
          </cell>
          <cell r="V13" t="str">
            <v xml:space="preserve">  7.0</v>
          </cell>
          <cell r="W13" t="str">
            <v>0.19</v>
          </cell>
          <cell r="X13" t="str">
            <v xml:space="preserve">  0.970</v>
          </cell>
          <cell r="Y13" t="str">
            <v>0.19</v>
          </cell>
          <cell r="Z13" t="str">
            <v xml:space="preserve">  0.030</v>
          </cell>
          <cell r="AA13" t="str">
            <v>0.18</v>
          </cell>
          <cell r="AB13" t="str">
            <v xml:space="preserve">  0.70</v>
          </cell>
          <cell r="AC13" t="str">
            <v>0.18</v>
          </cell>
          <cell r="AD13" t="str">
            <v xml:space="preserve">       122</v>
          </cell>
          <cell r="AE13" t="str">
            <v>GLENCOE S.G.</v>
          </cell>
          <cell r="AF13" t="str">
            <v>ARTIGAS</v>
          </cell>
          <cell r="AG13" t="str">
            <v>ANCARES GODUNOV 37 25</v>
          </cell>
          <cell r="AH13" t="str">
            <v>M'S SKY 6-32</v>
          </cell>
          <cell r="AI13" t="str">
            <v>1338512 G.M. DUKE 10-9-37</v>
          </cell>
          <cell r="AJ13" t="str">
            <v>1297628 ANITAS PACESETTER 10-16</v>
          </cell>
          <cell r="AK13" t="str">
            <v>1287034 M'S SKYLINE 6</v>
          </cell>
          <cell r="AL13" t="str">
            <v>1245839 M'S HIGH 6</v>
          </cell>
          <cell r="AM13" t="str">
            <v>60%</v>
          </cell>
          <cell r="AN13" t="str">
            <v>50%</v>
          </cell>
          <cell r="AO13" t="str">
            <v>70%</v>
          </cell>
          <cell r="AP13" t="str">
            <v>60%</v>
          </cell>
          <cell r="AQ13" t="str">
            <v>40%</v>
          </cell>
          <cell r="AR13" t="str">
            <v>60%</v>
          </cell>
          <cell r="AS13" t="str">
            <v>70%</v>
          </cell>
          <cell r="AT13" t="str">
            <v>80%</v>
          </cell>
          <cell r="AU13" t="str">
            <v>40%</v>
          </cell>
          <cell r="AV13" t="str">
            <v>20%</v>
          </cell>
          <cell r="AW13">
            <v>1</v>
          </cell>
          <cell r="AX13">
            <v>1</v>
          </cell>
          <cell r="AY13">
            <v>2</v>
          </cell>
          <cell r="AZ13">
            <v>1</v>
          </cell>
          <cell r="BA13">
            <v>2</v>
          </cell>
          <cell r="BB13">
            <v>1</v>
          </cell>
          <cell r="BC13">
            <v>2</v>
          </cell>
          <cell r="BD13">
            <v>3</v>
          </cell>
          <cell r="BE13">
            <v>2</v>
          </cell>
          <cell r="BF13">
            <v>4</v>
          </cell>
          <cell r="BG13" t="str">
            <v xml:space="preserve">  1.3</v>
          </cell>
          <cell r="BH13" t="str">
            <v>0.88</v>
          </cell>
          <cell r="BI13" t="str">
            <v xml:space="preserve"> 22.7</v>
          </cell>
          <cell r="BJ13" t="str">
            <v>0.85</v>
          </cell>
          <cell r="BK13" t="str">
            <v xml:space="preserve"> 33.6</v>
          </cell>
          <cell r="BL13" t="str">
            <v>0.86</v>
          </cell>
          <cell r="BM13" t="str">
            <v xml:space="preserve"> 38.9</v>
          </cell>
          <cell r="BN13" t="str">
            <v>0.85</v>
          </cell>
          <cell r="BO13" t="str">
            <v xml:space="preserve"> 39.3</v>
          </cell>
          <cell r="BP13" t="str">
            <v>0.78</v>
          </cell>
          <cell r="BQ13" t="str">
            <v xml:space="preserve">  8.3</v>
          </cell>
          <cell r="BR13" t="str">
            <v>0.66</v>
          </cell>
          <cell r="BS13" t="str">
            <v xml:space="preserve">  1.810</v>
          </cell>
          <cell r="BT13" t="str">
            <v>0.82</v>
          </cell>
          <cell r="BU13" t="str">
            <v xml:space="preserve">  0.100</v>
          </cell>
          <cell r="BV13" t="str">
            <v>0.83</v>
          </cell>
          <cell r="BW13" t="str">
            <v>0.50</v>
          </cell>
          <cell r="BX13" t="str">
            <v>0.80</v>
          </cell>
          <cell r="BY13" t="str">
            <v xml:space="preserve">    134</v>
          </cell>
          <cell r="BZ13" t="str">
            <v xml:space="preserve">  2.5</v>
          </cell>
          <cell r="CA13" t="str">
            <v>0.42</v>
          </cell>
          <cell r="CB13" t="str">
            <v xml:space="preserve"> 18.6</v>
          </cell>
          <cell r="CC13" t="str">
            <v>0.36</v>
          </cell>
          <cell r="CD13" t="str">
            <v xml:space="preserve"> 26.4</v>
          </cell>
          <cell r="CE13" t="str">
            <v>0.38</v>
          </cell>
          <cell r="CF13" t="str">
            <v xml:space="preserve"> 31.1</v>
          </cell>
          <cell r="CG13" t="str">
            <v>0.37</v>
          </cell>
          <cell r="CH13" t="str">
            <v xml:space="preserve"> 32.9</v>
          </cell>
          <cell r="CI13" t="str">
            <v>0.29</v>
          </cell>
          <cell r="CJ13" t="str">
            <v xml:space="preserve">  5.7</v>
          </cell>
          <cell r="CK13" t="str">
            <v>0.30</v>
          </cell>
          <cell r="CL13" t="str">
            <v xml:space="preserve">  0.190</v>
          </cell>
          <cell r="CM13" t="str">
            <v>0.25</v>
          </cell>
          <cell r="CN13" t="str">
            <v xml:space="preserve"> -0.080</v>
          </cell>
          <cell r="CO13" t="str">
            <v>0.22</v>
          </cell>
          <cell r="CP13" t="str">
            <v>0.80</v>
          </cell>
          <cell r="CQ13" t="str">
            <v>0.22</v>
          </cell>
          <cell r="CR13" t="str">
            <v xml:space="preserve">    110</v>
          </cell>
        </row>
        <row r="14">
          <cell r="A14">
            <v>4127</v>
          </cell>
          <cell r="B14" t="str">
            <v>1461319</v>
          </cell>
          <cell r="C14" t="str">
            <v>PINGO VIEJO CHANNING 2108/10</v>
          </cell>
          <cell r="D14" t="str">
            <v>G074</v>
          </cell>
          <cell r="E14" t="str">
            <v>PINGO VIEJO</v>
          </cell>
          <cell r="F14" t="str">
            <v>Macho</v>
          </cell>
          <cell r="G14">
            <v>40422</v>
          </cell>
          <cell r="H14">
            <v>40</v>
          </cell>
          <cell r="I14" t="str">
            <v>PN</v>
          </cell>
          <cell r="J14" t="str">
            <v>S000071</v>
          </cell>
          <cell r="K14" t="str">
            <v>1356653</v>
          </cell>
          <cell r="L14" t="str">
            <v xml:space="preserve">  2.2</v>
          </cell>
          <cell r="M14" t="str">
            <v>0.39</v>
          </cell>
          <cell r="N14" t="str">
            <v xml:space="preserve"> 23.2</v>
          </cell>
          <cell r="O14" t="str">
            <v>0.32</v>
          </cell>
          <cell r="P14" t="str">
            <v xml:space="preserve"> 41.5</v>
          </cell>
          <cell r="Q14" t="str">
            <v>0.34</v>
          </cell>
          <cell r="R14" t="str">
            <v xml:space="preserve"> 41.3</v>
          </cell>
          <cell r="S14" t="str">
            <v>0.33</v>
          </cell>
          <cell r="T14" t="str">
            <v xml:space="preserve"> 37.4</v>
          </cell>
          <cell r="U14" t="str">
            <v>0.27</v>
          </cell>
          <cell r="V14" t="str">
            <v xml:space="preserve">  3.9</v>
          </cell>
          <cell r="W14" t="str">
            <v>0.20</v>
          </cell>
          <cell r="X14" t="str">
            <v xml:space="preserve">  3.480</v>
          </cell>
          <cell r="Y14" t="str">
            <v>0.27</v>
          </cell>
          <cell r="Z14" t="str">
            <v xml:space="preserve">  0.130</v>
          </cell>
          <cell r="AA14" t="str">
            <v>0.28</v>
          </cell>
          <cell r="AB14" t="str">
            <v xml:space="preserve">  0.40</v>
          </cell>
          <cell r="AC14" t="str">
            <v>0.30</v>
          </cell>
          <cell r="AD14" t="str">
            <v xml:space="preserve">       114</v>
          </cell>
          <cell r="AE14" t="str">
            <v>GLENCOE S.G.</v>
          </cell>
          <cell r="AF14" t="str">
            <v>ARTIGAS</v>
          </cell>
          <cell r="AG14" t="str">
            <v>BR DM CHANNING ET</v>
          </cell>
          <cell r="AH14" t="str">
            <v>PINGO VIEJO GERBER 1724-00</v>
          </cell>
          <cell r="AI14" t="str">
            <v>S000047 REMITALL ONLINE 122L</v>
          </cell>
          <cell r="AJ14" t="str">
            <v>T004810 DM L1 DOMINETTE 820</v>
          </cell>
          <cell r="AK14" t="str">
            <v>1320883 PINGO VIEJO GEBER ACLAIN 0487-97</v>
          </cell>
          <cell r="AL14" t="str">
            <v>1315562 ÑU-PORA TIM EXPRESS 1393-96</v>
          </cell>
          <cell r="AM14" t="str">
            <v>80%</v>
          </cell>
          <cell r="AN14" t="str">
            <v>20%</v>
          </cell>
          <cell r="AO14" t="str">
            <v>10%</v>
          </cell>
          <cell r="AP14" t="str">
            <v>30%</v>
          </cell>
          <cell r="AQ14" t="str">
            <v>50%</v>
          </cell>
          <cell r="AR14" t="str">
            <v>90%</v>
          </cell>
          <cell r="AS14" t="str">
            <v>5%</v>
          </cell>
          <cell r="AT14" t="str">
            <v>60%</v>
          </cell>
          <cell r="AU14" t="str">
            <v>90%</v>
          </cell>
          <cell r="AV14" t="str">
            <v>30%</v>
          </cell>
          <cell r="AW14">
            <v>3</v>
          </cell>
          <cell r="AX14">
            <v>4</v>
          </cell>
          <cell r="AY14">
            <v>5</v>
          </cell>
          <cell r="AZ14">
            <v>3</v>
          </cell>
          <cell r="BA14">
            <v>1</v>
          </cell>
          <cell r="BB14">
            <v>4</v>
          </cell>
          <cell r="BC14">
            <v>6</v>
          </cell>
          <cell r="BD14">
            <v>1</v>
          </cell>
          <cell r="BE14">
            <v>4</v>
          </cell>
          <cell r="BF14">
            <v>3</v>
          </cell>
          <cell r="BG14" t="str">
            <v xml:space="preserve">  2.2</v>
          </cell>
          <cell r="BH14" t="str">
            <v>0.89</v>
          </cell>
          <cell r="BI14" t="str">
            <v xml:space="preserve"> 23.8</v>
          </cell>
          <cell r="BJ14" t="str">
            <v>0.86</v>
          </cell>
          <cell r="BK14" t="str">
            <v xml:space="preserve"> 39.4</v>
          </cell>
          <cell r="BL14" t="str">
            <v>0.83</v>
          </cell>
          <cell r="BM14" t="str">
            <v xml:space="preserve"> 39.6</v>
          </cell>
          <cell r="BN14" t="str">
            <v>0.79</v>
          </cell>
          <cell r="BO14" t="str">
            <v xml:space="preserve"> 29.4</v>
          </cell>
          <cell r="BP14" t="str">
            <v>0.73</v>
          </cell>
          <cell r="BQ14" t="str">
            <v xml:space="preserve">  3.8</v>
          </cell>
          <cell r="BR14" t="str">
            <v>0.75</v>
          </cell>
          <cell r="BS14" t="str">
            <v xml:space="preserve">  4.900</v>
          </cell>
          <cell r="BT14" t="str">
            <v>0.76</v>
          </cell>
          <cell r="BU14" t="str">
            <v xml:space="preserve">  0.200</v>
          </cell>
          <cell r="BV14" t="str">
            <v>0.75</v>
          </cell>
          <cell r="BW14" t="str">
            <v>0.40</v>
          </cell>
          <cell r="BX14" t="str">
            <v>0.66</v>
          </cell>
          <cell r="BY14" t="str">
            <v xml:space="preserve">    116</v>
          </cell>
          <cell r="BZ14" t="str">
            <v xml:space="preserve">  1.7</v>
          </cell>
          <cell r="CA14" t="str">
            <v>0.45</v>
          </cell>
          <cell r="CB14" t="str">
            <v xml:space="preserve"> 16.9</v>
          </cell>
          <cell r="CC14" t="str">
            <v>0.37</v>
          </cell>
          <cell r="CD14" t="str">
            <v xml:space="preserve"> 29.7</v>
          </cell>
          <cell r="CE14" t="str">
            <v>0.39</v>
          </cell>
          <cell r="CF14" t="str">
            <v xml:space="preserve"> 29.5</v>
          </cell>
          <cell r="CG14" t="str">
            <v>0.39</v>
          </cell>
          <cell r="CH14" t="str">
            <v xml:space="preserve"> 28.8</v>
          </cell>
          <cell r="CI14" t="str">
            <v>0.32</v>
          </cell>
          <cell r="CJ14" t="str">
            <v xml:space="preserve">  3.9</v>
          </cell>
          <cell r="CK14" t="str">
            <v>0.34</v>
          </cell>
          <cell r="CL14" t="str">
            <v xml:space="preserve">  1.550</v>
          </cell>
          <cell r="CM14" t="str">
            <v>0.28</v>
          </cell>
          <cell r="CN14" t="str">
            <v xml:space="preserve">  0.080</v>
          </cell>
          <cell r="CO14" t="str">
            <v>0.27</v>
          </cell>
          <cell r="CP14" t="str">
            <v>0.20</v>
          </cell>
          <cell r="CQ14" t="str">
            <v>0.21</v>
          </cell>
          <cell r="CR14" t="str">
            <v xml:space="preserve">     87</v>
          </cell>
        </row>
        <row r="15">
          <cell r="A15">
            <v>4134</v>
          </cell>
          <cell r="B15" t="str">
            <v>1461326</v>
          </cell>
          <cell r="C15" t="str">
            <v>PINGO VIEJO NUP RELOAD 3237/3477/10</v>
          </cell>
          <cell r="D15" t="str">
            <v>G074</v>
          </cell>
          <cell r="E15" t="str">
            <v>PINGO VIEJO</v>
          </cell>
          <cell r="F15" t="str">
            <v>Macho</v>
          </cell>
          <cell r="G15">
            <v>40423</v>
          </cell>
          <cell r="H15">
            <v>40</v>
          </cell>
          <cell r="I15" t="str">
            <v>PN</v>
          </cell>
          <cell r="J15" t="str">
            <v>1429794</v>
          </cell>
          <cell r="K15" t="str">
            <v>1432926</v>
          </cell>
          <cell r="L15" t="str">
            <v xml:space="preserve">  2.2</v>
          </cell>
          <cell r="M15" t="str">
            <v>0.36</v>
          </cell>
          <cell r="N15" t="str">
            <v xml:space="preserve"> 21.6</v>
          </cell>
          <cell r="O15" t="str">
            <v>0.28</v>
          </cell>
          <cell r="P15" t="str">
            <v xml:space="preserve"> 37.6</v>
          </cell>
          <cell r="Q15" t="str">
            <v>0.27</v>
          </cell>
          <cell r="R15" t="str">
            <v xml:space="preserve"> 42.9</v>
          </cell>
          <cell r="S15" t="str">
            <v>0.24</v>
          </cell>
          <cell r="T15" t="str">
            <v xml:space="preserve"> 43.1</v>
          </cell>
          <cell r="U15" t="str">
            <v>0.20</v>
          </cell>
          <cell r="V15" t="str">
            <v xml:space="preserve">  6.4</v>
          </cell>
          <cell r="W15" t="str">
            <v>0.08</v>
          </cell>
          <cell r="X15" t="str">
            <v xml:space="preserve">  3.160</v>
          </cell>
          <cell r="Y15" t="str">
            <v>0.19</v>
          </cell>
          <cell r="Z15" t="str">
            <v xml:space="preserve">  0.080</v>
          </cell>
          <cell r="AA15" t="str">
            <v>0.18</v>
          </cell>
          <cell r="AB15" t="str">
            <v xml:space="preserve">  0.80</v>
          </cell>
          <cell r="AC15" t="str">
            <v>0.14</v>
          </cell>
          <cell r="AD15" t="str">
            <v xml:space="preserve">       124</v>
          </cell>
          <cell r="AE15" t="str">
            <v>GLENCOE S.G.</v>
          </cell>
          <cell r="AF15" t="str">
            <v>ARTIGAS</v>
          </cell>
          <cell r="AG15" t="str">
            <v>PINGO VIEJO RELOAD/07</v>
          </cell>
          <cell r="AH15" t="str">
            <v>PINGO VIEJO LEINSTEN 2477/07</v>
          </cell>
          <cell r="AI15" t="str">
            <v>S000088 LAGRAND RELOAD 80P ET</v>
          </cell>
          <cell r="AJ15" t="str">
            <v>1351541 PINGO VIEJO HORNERO VISION 1740/00</v>
          </cell>
          <cell r="AK15" t="str">
            <v>1385634 PINGO VIEJO ENSTEIN 01078/03</v>
          </cell>
          <cell r="AL15" t="str">
            <v>1366171 ÑU PORA VISION 0947/01</v>
          </cell>
          <cell r="AM15" t="str">
            <v>80%</v>
          </cell>
          <cell r="AN15" t="str">
            <v>40%</v>
          </cell>
          <cell r="AO15" t="str">
            <v>20%</v>
          </cell>
          <cell r="AP15" t="str">
            <v>20%</v>
          </cell>
          <cell r="AQ15" t="str">
            <v>80%</v>
          </cell>
          <cell r="AR15" t="str">
            <v>70%</v>
          </cell>
          <cell r="AS15" t="str">
            <v>10%</v>
          </cell>
          <cell r="AT15" t="str">
            <v>70%</v>
          </cell>
          <cell r="AU15" t="str">
            <v>30%</v>
          </cell>
          <cell r="AV15" t="str">
            <v>20%</v>
          </cell>
          <cell r="AW15">
            <v>3</v>
          </cell>
          <cell r="AX15">
            <v>2</v>
          </cell>
          <cell r="AY15">
            <v>4</v>
          </cell>
          <cell r="AZ15">
            <v>4</v>
          </cell>
          <cell r="BA15">
            <v>3</v>
          </cell>
          <cell r="BB15">
            <v>2</v>
          </cell>
          <cell r="BC15">
            <v>5</v>
          </cell>
          <cell r="BD15">
            <v>2</v>
          </cell>
          <cell r="BE15">
            <v>3</v>
          </cell>
          <cell r="BF15">
            <v>4</v>
          </cell>
          <cell r="BG15" t="str">
            <v xml:space="preserve">  1.7</v>
          </cell>
          <cell r="BH15" t="str">
            <v>0.63</v>
          </cell>
          <cell r="BI15" t="str">
            <v xml:space="preserve"> 19.6</v>
          </cell>
          <cell r="BJ15" t="str">
            <v>0.55</v>
          </cell>
          <cell r="BK15" t="str">
            <v xml:space="preserve"> 32.8</v>
          </cell>
          <cell r="BL15" t="str">
            <v>0.57</v>
          </cell>
          <cell r="BM15" t="str">
            <v xml:space="preserve"> 40.4</v>
          </cell>
          <cell r="BN15" t="str">
            <v>0.55</v>
          </cell>
          <cell r="BO15" t="str">
            <v xml:space="preserve"> 38.6</v>
          </cell>
          <cell r="BP15" t="str">
            <v>0.39</v>
          </cell>
          <cell r="BQ15" t="str">
            <v xml:space="preserve">  8.1</v>
          </cell>
          <cell r="BR15" t="str">
            <v>0.19</v>
          </cell>
          <cell r="BS15" t="str">
            <v xml:space="preserve">  3.420</v>
          </cell>
          <cell r="BT15" t="str">
            <v>0.49</v>
          </cell>
          <cell r="BU15" t="str">
            <v xml:space="preserve">  0.100</v>
          </cell>
          <cell r="BV15" t="str">
            <v>0.50</v>
          </cell>
          <cell r="BW15" t="str">
            <v>0.90</v>
          </cell>
          <cell r="BX15" t="str">
            <v>0.46</v>
          </cell>
          <cell r="BY15" t="str">
            <v xml:space="preserve">    126</v>
          </cell>
          <cell r="BZ15" t="str">
            <v xml:space="preserve">  2.0</v>
          </cell>
          <cell r="CA15" t="str">
            <v>0.39</v>
          </cell>
          <cell r="CB15" t="str">
            <v xml:space="preserve"> 19.8</v>
          </cell>
          <cell r="CC15" t="str">
            <v>0.32</v>
          </cell>
          <cell r="CD15" t="str">
            <v xml:space="preserve"> 36.9</v>
          </cell>
          <cell r="CE15" t="str">
            <v>0.34</v>
          </cell>
          <cell r="CF15" t="str">
            <v xml:space="preserve"> 40.6</v>
          </cell>
          <cell r="CG15" t="str">
            <v>0.32</v>
          </cell>
          <cell r="CH15" t="str">
            <v xml:space="preserve"> 42.9</v>
          </cell>
          <cell r="CI15" t="str">
            <v>0.32</v>
          </cell>
          <cell r="CJ15" t="str">
            <v xml:space="preserve">  4.8</v>
          </cell>
          <cell r="CK15" t="str">
            <v>0.17</v>
          </cell>
          <cell r="CL15" t="str">
            <v xml:space="preserve">  2.320</v>
          </cell>
          <cell r="CM15" t="str">
            <v>0.26</v>
          </cell>
          <cell r="CN15" t="str">
            <v xml:space="preserve">  0.000</v>
          </cell>
          <cell r="CO15" t="str">
            <v>0.27</v>
          </cell>
          <cell r="CP15" t="str">
            <v>0.60</v>
          </cell>
          <cell r="CQ15" t="str">
            <v>0.16</v>
          </cell>
          <cell r="CR15" t="str">
            <v xml:space="preserve">    107</v>
          </cell>
        </row>
        <row r="16">
          <cell r="A16">
            <v>4143</v>
          </cell>
          <cell r="B16" t="str">
            <v>1461335</v>
          </cell>
          <cell r="C16" t="str">
            <v>PINGO VIEJO CHAÑ PORA 3427/3291/10</v>
          </cell>
          <cell r="D16" t="str">
            <v>G074</v>
          </cell>
          <cell r="E16" t="str">
            <v>PINGO VIEJO</v>
          </cell>
          <cell r="F16" t="str">
            <v>Macho</v>
          </cell>
          <cell r="G16">
            <v>40426</v>
          </cell>
          <cell r="H16">
            <v>42</v>
          </cell>
          <cell r="I16" t="str">
            <v>PN</v>
          </cell>
          <cell r="J16" t="str">
            <v>1432854</v>
          </cell>
          <cell r="K16" t="str">
            <v>1429848</v>
          </cell>
          <cell r="L16" t="str">
            <v xml:space="preserve">  2.7</v>
          </cell>
          <cell r="M16" t="str">
            <v>0.36</v>
          </cell>
          <cell r="N16" t="str">
            <v xml:space="preserve"> 23.2</v>
          </cell>
          <cell r="O16" t="str">
            <v>0.29</v>
          </cell>
          <cell r="P16" t="str">
            <v xml:space="preserve"> 42.8</v>
          </cell>
          <cell r="Q16" t="str">
            <v>0.31</v>
          </cell>
          <cell r="R16" t="str">
            <v xml:space="preserve"> 49.0</v>
          </cell>
          <cell r="S16" t="str">
            <v>0.30</v>
          </cell>
          <cell r="T16" t="str">
            <v xml:space="preserve"> 58.2</v>
          </cell>
          <cell r="U16" t="str">
            <v>0.23</v>
          </cell>
          <cell r="V16" t="str">
            <v xml:space="preserve">  3.9</v>
          </cell>
          <cell r="W16" t="str">
            <v>0.08</v>
          </cell>
          <cell r="X16" t="str">
            <v xml:space="preserve">  2.900</v>
          </cell>
          <cell r="Y16" t="str">
            <v>0.24</v>
          </cell>
          <cell r="Z16" t="str">
            <v xml:space="preserve">  0.100</v>
          </cell>
          <cell r="AA16" t="str">
            <v>0.25</v>
          </cell>
          <cell r="AB16" t="str">
            <v xml:space="preserve">  0.40</v>
          </cell>
          <cell r="AC16" t="str">
            <v>0.26</v>
          </cell>
          <cell r="AD16" t="str">
            <v xml:space="preserve">       113</v>
          </cell>
          <cell r="AE16" t="str">
            <v>GLENCOE S.G.</v>
          </cell>
          <cell r="AF16" t="str">
            <v>ARTIGAS</v>
          </cell>
          <cell r="AG16" t="str">
            <v>PINGO VIEJO CHANAR PORA 2336/07</v>
          </cell>
          <cell r="AH16" t="str">
            <v>PINGO VIEJO GIT DONNE</v>
          </cell>
          <cell r="AI16" t="str">
            <v>1381726 CHAÑAR PORA 16 - 2336</v>
          </cell>
          <cell r="AJ16" t="str">
            <v>1370974 ÑU PORA EINSTEIN 01034 / 02</v>
          </cell>
          <cell r="AK16" t="str">
            <v>S000079 SB 122L GIT-R-DONE 19R ET</v>
          </cell>
          <cell r="AL16" t="str">
            <v>1320817 ÑU-PORA TIM-EXPRESS-1410-97</v>
          </cell>
          <cell r="AM16" t="str">
            <v>95%</v>
          </cell>
          <cell r="AN16" t="str">
            <v>20%</v>
          </cell>
          <cell r="AO16" t="str">
            <v>5%</v>
          </cell>
          <cell r="AP16" t="str">
            <v>5%</v>
          </cell>
          <cell r="AQ16" t="str">
            <v>100%</v>
          </cell>
          <cell r="AR16" t="str">
            <v>90%</v>
          </cell>
          <cell r="AS16" t="str">
            <v>10%</v>
          </cell>
          <cell r="AT16" t="str">
            <v>60%</v>
          </cell>
          <cell r="AU16" t="str">
            <v>90%</v>
          </cell>
          <cell r="AV16" t="str">
            <v>30%</v>
          </cell>
          <cell r="AW16">
            <v>5</v>
          </cell>
          <cell r="AX16">
            <v>4</v>
          </cell>
          <cell r="AY16">
            <v>6</v>
          </cell>
          <cell r="AZ16">
            <v>6</v>
          </cell>
          <cell r="BA16">
            <v>6</v>
          </cell>
          <cell r="BB16">
            <v>4</v>
          </cell>
          <cell r="BC16">
            <v>5</v>
          </cell>
          <cell r="BD16">
            <v>1</v>
          </cell>
          <cell r="BE16">
            <v>4</v>
          </cell>
          <cell r="BF16">
            <v>3</v>
          </cell>
          <cell r="BG16" t="str">
            <v xml:space="preserve">  2.0</v>
          </cell>
          <cell r="BH16" t="str">
            <v>0.65</v>
          </cell>
          <cell r="BI16" t="str">
            <v xml:space="preserve"> 20.5</v>
          </cell>
          <cell r="BJ16" t="str">
            <v>0.58</v>
          </cell>
          <cell r="BK16" t="str">
            <v xml:space="preserve"> 34.5</v>
          </cell>
          <cell r="BL16" t="str">
            <v>0.57</v>
          </cell>
          <cell r="BM16" t="str">
            <v xml:space="preserve"> 45.0</v>
          </cell>
          <cell r="BN16" t="str">
            <v>0.54</v>
          </cell>
          <cell r="BO16" t="str">
            <v xml:space="preserve"> 59.0</v>
          </cell>
          <cell r="BP16" t="str">
            <v>0.38</v>
          </cell>
          <cell r="BQ16" t="str">
            <v xml:space="preserve">  1.8</v>
          </cell>
          <cell r="BR16" t="str">
            <v>0.14</v>
          </cell>
          <cell r="BS16" t="str">
            <v xml:space="preserve">  3.870</v>
          </cell>
          <cell r="BT16" t="str">
            <v>0.45</v>
          </cell>
          <cell r="BU16" t="str">
            <v xml:space="preserve">  0.280</v>
          </cell>
          <cell r="BV16" t="str">
            <v>0.46</v>
          </cell>
          <cell r="BW16" t="str">
            <v>0.30</v>
          </cell>
          <cell r="BX16" t="str">
            <v>0.42</v>
          </cell>
          <cell r="BY16" t="str">
            <v xml:space="preserve">     90</v>
          </cell>
          <cell r="BZ16" t="str">
            <v xml:space="preserve">  1.9</v>
          </cell>
          <cell r="CA16" t="str">
            <v>0.40</v>
          </cell>
          <cell r="CB16" t="str">
            <v xml:space="preserve"> 22.2</v>
          </cell>
          <cell r="CC16" t="str">
            <v>0.33</v>
          </cell>
          <cell r="CD16" t="str">
            <v xml:space="preserve"> 40.2</v>
          </cell>
          <cell r="CE16" t="str">
            <v>0.35</v>
          </cell>
          <cell r="CF16" t="str">
            <v xml:space="preserve"> 42.9</v>
          </cell>
          <cell r="CG16" t="str">
            <v>0.34</v>
          </cell>
          <cell r="CH16" t="str">
            <v xml:space="preserve"> 39.2</v>
          </cell>
          <cell r="CI16" t="str">
            <v>0.33</v>
          </cell>
          <cell r="CJ16" t="str">
            <v xml:space="preserve">  6.1</v>
          </cell>
          <cell r="CK16" t="str">
            <v>0.22</v>
          </cell>
          <cell r="CL16" t="str">
            <v xml:space="preserve">  1.740</v>
          </cell>
          <cell r="CM16" t="str">
            <v>0.28</v>
          </cell>
          <cell r="CN16" t="str">
            <v xml:space="preserve">  0.100</v>
          </cell>
          <cell r="CO16" t="str">
            <v>0.29</v>
          </cell>
          <cell r="CP16" t="str">
            <v>0.80</v>
          </cell>
          <cell r="CQ16" t="str">
            <v>0.20</v>
          </cell>
          <cell r="CR16" t="str">
            <v xml:space="preserve">    125</v>
          </cell>
        </row>
        <row r="17">
          <cell r="A17">
            <v>4164</v>
          </cell>
          <cell r="B17" t="str">
            <v>1461356</v>
          </cell>
          <cell r="C17" t="str">
            <v>PINGO VIEJO TORDO CORAZON 3454/2710/10</v>
          </cell>
          <cell r="D17" t="str">
            <v>G074</v>
          </cell>
          <cell r="E17" t="str">
            <v>PINGO VIEJO</v>
          </cell>
          <cell r="F17" t="str">
            <v>Macho</v>
          </cell>
          <cell r="G17">
            <v>40443</v>
          </cell>
          <cell r="H17">
            <v>40</v>
          </cell>
          <cell r="I17" t="str">
            <v>PN</v>
          </cell>
          <cell r="J17" t="str">
            <v>1432903</v>
          </cell>
          <cell r="K17" t="str">
            <v>1396553</v>
          </cell>
          <cell r="L17" t="str">
            <v xml:space="preserve">  1.6</v>
          </cell>
          <cell r="M17" t="str">
            <v>0.37</v>
          </cell>
          <cell r="N17" t="str">
            <v xml:space="preserve"> 22.0</v>
          </cell>
          <cell r="O17" t="str">
            <v>0.29</v>
          </cell>
          <cell r="P17" t="str">
            <v xml:space="preserve"> 43.0</v>
          </cell>
          <cell r="Q17" t="str">
            <v>0.32</v>
          </cell>
          <cell r="R17" t="str">
            <v xml:space="preserve"> 47.8</v>
          </cell>
          <cell r="S17" t="str">
            <v>0.30</v>
          </cell>
          <cell r="T17" t="str">
            <v xml:space="preserve"> 46.6</v>
          </cell>
          <cell r="U17" t="str">
            <v>0.23</v>
          </cell>
          <cell r="V17" t="str">
            <v xml:space="preserve">  3.5</v>
          </cell>
          <cell r="W17" t="str">
            <v>0.10</v>
          </cell>
          <cell r="X17" t="str">
            <v xml:space="preserve">  3.160</v>
          </cell>
          <cell r="Y17" t="str">
            <v>0.24</v>
          </cell>
          <cell r="Z17" t="str">
            <v xml:space="preserve">  0.360</v>
          </cell>
          <cell r="AA17" t="str">
            <v>0.26</v>
          </cell>
          <cell r="AB17" t="str">
            <v xml:space="preserve">  0.80</v>
          </cell>
          <cell r="AC17" t="str">
            <v>0.28</v>
          </cell>
          <cell r="AD17" t="str">
            <v xml:space="preserve">       110</v>
          </cell>
          <cell r="AE17" t="str">
            <v>GLENCOE S.G.</v>
          </cell>
          <cell r="AF17" t="str">
            <v>ARTIGAS</v>
          </cell>
          <cell r="AG17" t="str">
            <v>PINGO VIEJO TOROD CORAZON 1334/07</v>
          </cell>
          <cell r="AH17" t="str">
            <v>PINGO VIEJO EINSTEN 0943/04</v>
          </cell>
          <cell r="AI17" t="str">
            <v>1350820 TORDO CORAZON 1334</v>
          </cell>
          <cell r="AJ17" t="str">
            <v>1366184 ÑU PORA GERBER ACLAIN 1809/01</v>
          </cell>
          <cell r="AK17" t="str">
            <v>1370983 ÑU PORA EINSTEIN 1372 / 02</v>
          </cell>
          <cell r="AL17" t="str">
            <v>1301081 PINGO VIEJO PRIDE 0659/95</v>
          </cell>
          <cell r="AM17" t="str">
            <v>50%</v>
          </cell>
          <cell r="AN17" t="str">
            <v>30%</v>
          </cell>
          <cell r="AO17" t="str">
            <v>5%</v>
          </cell>
          <cell r="AP17" t="str">
            <v>5%</v>
          </cell>
          <cell r="AQ17" t="str">
            <v>90%</v>
          </cell>
          <cell r="AR17" t="str">
            <v>95%</v>
          </cell>
          <cell r="AS17" t="str">
            <v>10%</v>
          </cell>
          <cell r="AT17" t="str">
            <v>20%</v>
          </cell>
          <cell r="AU17" t="str">
            <v>30%</v>
          </cell>
          <cell r="AV17" t="str">
            <v>40%</v>
          </cell>
          <cell r="AW17">
            <v>1</v>
          </cell>
          <cell r="AX17">
            <v>3</v>
          </cell>
          <cell r="AY17">
            <v>6</v>
          </cell>
          <cell r="AZ17">
            <v>6</v>
          </cell>
          <cell r="BA17">
            <v>4</v>
          </cell>
          <cell r="BB17">
            <v>5</v>
          </cell>
          <cell r="BC17">
            <v>5</v>
          </cell>
          <cell r="BD17">
            <v>4</v>
          </cell>
          <cell r="BE17">
            <v>3</v>
          </cell>
          <cell r="BF17">
            <v>2</v>
          </cell>
          <cell r="BG17" t="str">
            <v xml:space="preserve">  2.4</v>
          </cell>
          <cell r="BH17" t="str">
            <v>0.58</v>
          </cell>
          <cell r="BI17" t="str">
            <v xml:space="preserve"> 24.5</v>
          </cell>
          <cell r="BJ17" t="str">
            <v>0.50</v>
          </cell>
          <cell r="BK17" t="str">
            <v xml:space="preserve"> 36.9</v>
          </cell>
          <cell r="BL17" t="str">
            <v>0.51</v>
          </cell>
          <cell r="BM17" t="str">
            <v xml:space="preserve"> 43.7</v>
          </cell>
          <cell r="BN17" t="str">
            <v>0.49</v>
          </cell>
          <cell r="BO17" t="str">
            <v xml:space="preserve"> 54.3</v>
          </cell>
          <cell r="BP17" t="str">
            <v>0.37</v>
          </cell>
          <cell r="BQ17" t="str">
            <v xml:space="preserve">  3.8</v>
          </cell>
          <cell r="BR17" t="str">
            <v>0.19</v>
          </cell>
          <cell r="BS17" t="str">
            <v xml:space="preserve">  2.390</v>
          </cell>
          <cell r="BT17" t="str">
            <v>0.42</v>
          </cell>
          <cell r="BU17" t="str">
            <v xml:space="preserve">  0.250</v>
          </cell>
          <cell r="BV17" t="str">
            <v>0.43</v>
          </cell>
          <cell r="BW17" t="str">
            <v>0.00</v>
          </cell>
          <cell r="BX17" t="str">
            <v>0.38</v>
          </cell>
          <cell r="BY17" t="str">
            <v xml:space="preserve">    113</v>
          </cell>
          <cell r="BZ17" t="str">
            <v xml:space="preserve">  0.2</v>
          </cell>
          <cell r="CA17" t="str">
            <v>0.43</v>
          </cell>
          <cell r="CB17" t="str">
            <v xml:space="preserve"> 12.4</v>
          </cell>
          <cell r="CC17" t="str">
            <v>0.36</v>
          </cell>
          <cell r="CD17" t="str">
            <v xml:space="preserve"> 25.3</v>
          </cell>
          <cell r="CE17" t="str">
            <v>0.38</v>
          </cell>
          <cell r="CF17" t="str">
            <v xml:space="preserve"> 30.7</v>
          </cell>
          <cell r="CG17" t="str">
            <v>0.37</v>
          </cell>
          <cell r="CH17" t="str">
            <v xml:space="preserve"> 21.8</v>
          </cell>
          <cell r="CI17" t="str">
            <v>0.36</v>
          </cell>
          <cell r="CJ17" t="str">
            <v xml:space="preserve">  3.2</v>
          </cell>
          <cell r="CK17" t="str">
            <v>0.27</v>
          </cell>
          <cell r="CL17" t="str">
            <v xml:space="preserve">  1.610</v>
          </cell>
          <cell r="CM17" t="str">
            <v>0.31</v>
          </cell>
          <cell r="CN17" t="str">
            <v xml:space="preserve">  0.150</v>
          </cell>
          <cell r="CO17" t="str">
            <v>0.32</v>
          </cell>
          <cell r="CP17" t="str">
            <v>0.60</v>
          </cell>
          <cell r="CQ17" t="str">
            <v>0.23</v>
          </cell>
          <cell r="CR17" t="str">
            <v xml:space="preserve">     69</v>
          </cell>
        </row>
        <row r="18">
          <cell r="A18">
            <v>4174</v>
          </cell>
          <cell r="B18" t="str">
            <v>1461366</v>
          </cell>
          <cell r="C18" t="str">
            <v>PINGO VIEJO TORDO BARRIL 4554/2904/10</v>
          </cell>
          <cell r="D18" t="str">
            <v>G074</v>
          </cell>
          <cell r="E18" t="str">
            <v>PINGO VIEJO</v>
          </cell>
          <cell r="F18" t="str">
            <v>Macho</v>
          </cell>
          <cell r="G18">
            <v>40447</v>
          </cell>
          <cell r="H18">
            <v>42</v>
          </cell>
          <cell r="I18" t="str">
            <v>PN</v>
          </cell>
          <cell r="J18" t="str">
            <v>1420342</v>
          </cell>
          <cell r="K18" t="str">
            <v>1410725</v>
          </cell>
          <cell r="L18" t="str">
            <v xml:space="preserve">  2.5</v>
          </cell>
          <cell r="M18" t="str">
            <v>0.37</v>
          </cell>
          <cell r="N18" t="str">
            <v xml:space="preserve"> 20.7</v>
          </cell>
          <cell r="O18" t="str">
            <v>0.30</v>
          </cell>
          <cell r="P18" t="str">
            <v xml:space="preserve"> 38.8</v>
          </cell>
          <cell r="Q18" t="str">
            <v>0.32</v>
          </cell>
          <cell r="R18" t="str">
            <v xml:space="preserve"> 39.1</v>
          </cell>
          <cell r="S18" t="str">
            <v>0.31</v>
          </cell>
          <cell r="T18" t="str">
            <v xml:space="preserve"> 39.0</v>
          </cell>
          <cell r="U18" t="str">
            <v>0.23</v>
          </cell>
          <cell r="V18" t="str">
            <v xml:space="preserve">  3.4</v>
          </cell>
          <cell r="W18" t="str">
            <v>0.09</v>
          </cell>
          <cell r="X18" t="str">
            <v xml:space="preserve">  2.320</v>
          </cell>
          <cell r="Y18" t="str">
            <v>0.25</v>
          </cell>
          <cell r="Z18" t="str">
            <v xml:space="preserve"> -0.050</v>
          </cell>
          <cell r="AA18" t="str">
            <v>0.27</v>
          </cell>
          <cell r="AB18" t="str">
            <v xml:space="preserve">  0.50</v>
          </cell>
          <cell r="AC18" t="str">
            <v>0.29</v>
          </cell>
          <cell r="AD18" t="str">
            <v xml:space="preserve">       102</v>
          </cell>
          <cell r="AE18" t="str">
            <v>GLENCOE S.G.</v>
          </cell>
          <cell r="AF18" t="str">
            <v>ARTIGAS</v>
          </cell>
          <cell r="AG18" t="str">
            <v>TORDO BARRIL-4554</v>
          </cell>
          <cell r="AH18" t="str">
            <v>PINGO VIEJO FORTRESS 28 2039/05</v>
          </cell>
          <cell r="AI18" t="str">
            <v>1322364 LT 113</v>
          </cell>
          <cell r="AJ18" t="str">
            <v>1366830 MAGDALENA JUNIOR 1984</v>
          </cell>
          <cell r="AK18" t="str">
            <v>1379298 ZERCA FACON FORTRESS 28</v>
          </cell>
          <cell r="AL18" t="str">
            <v>1354164 PINGO VIEJO HEAVY HITTER 1765 / 00</v>
          </cell>
          <cell r="AM18" t="str">
            <v>90%</v>
          </cell>
          <cell r="AN18" t="str">
            <v>40%</v>
          </cell>
          <cell r="AO18" t="str">
            <v>20%</v>
          </cell>
          <cell r="AP18" t="str">
            <v>40%</v>
          </cell>
          <cell r="AQ18" t="str">
            <v>60%</v>
          </cell>
          <cell r="AR18" t="str">
            <v>95%</v>
          </cell>
          <cell r="AS18" t="str">
            <v>20%</v>
          </cell>
          <cell r="AT18" t="str">
            <v>90%</v>
          </cell>
          <cell r="AU18" t="str">
            <v>70%</v>
          </cell>
          <cell r="AV18" t="str">
            <v>50%</v>
          </cell>
          <cell r="AW18">
            <v>4</v>
          </cell>
          <cell r="AX18">
            <v>2</v>
          </cell>
          <cell r="AY18">
            <v>4</v>
          </cell>
          <cell r="AZ18">
            <v>2</v>
          </cell>
          <cell r="BA18">
            <v>1</v>
          </cell>
          <cell r="BB18">
            <v>5</v>
          </cell>
          <cell r="BC18">
            <v>4</v>
          </cell>
          <cell r="BD18">
            <v>4</v>
          </cell>
          <cell r="BE18">
            <v>2</v>
          </cell>
          <cell r="BF18">
            <v>1</v>
          </cell>
          <cell r="BG18" t="str">
            <v xml:space="preserve">  2.5</v>
          </cell>
          <cell r="BH18" t="str">
            <v>0.67</v>
          </cell>
          <cell r="BI18" t="str">
            <v xml:space="preserve"> 21.5</v>
          </cell>
          <cell r="BJ18" t="str">
            <v>0.60</v>
          </cell>
          <cell r="BK18" t="str">
            <v xml:space="preserve"> 40.5</v>
          </cell>
          <cell r="BL18" t="str">
            <v>0.62</v>
          </cell>
          <cell r="BM18" t="str">
            <v xml:space="preserve"> 32.9</v>
          </cell>
          <cell r="BN18" t="str">
            <v>0.60</v>
          </cell>
          <cell r="BO18" t="str">
            <v xml:space="preserve"> 18.1</v>
          </cell>
          <cell r="BP18" t="str">
            <v>0.41</v>
          </cell>
          <cell r="BQ18" t="str">
            <v xml:space="preserve">  3.6</v>
          </cell>
          <cell r="BR18" t="str">
            <v>0.19</v>
          </cell>
          <cell r="BS18" t="str">
            <v xml:space="preserve">  3.550</v>
          </cell>
          <cell r="BT18" t="str">
            <v>0.53</v>
          </cell>
          <cell r="BU18" t="str">
            <v xml:space="preserve">  0.130</v>
          </cell>
          <cell r="BV18" t="str">
            <v>0.55</v>
          </cell>
          <cell r="BW18" t="str">
            <v>0.80</v>
          </cell>
          <cell r="BX18" t="str">
            <v>0.52</v>
          </cell>
          <cell r="BY18" t="str">
            <v xml:space="preserve">    111</v>
          </cell>
          <cell r="BZ18" t="str">
            <v xml:space="preserve">  1.8</v>
          </cell>
          <cell r="CA18" t="str">
            <v>0.40</v>
          </cell>
          <cell r="CB18" t="str">
            <v xml:space="preserve"> 15.6</v>
          </cell>
          <cell r="CC18" t="str">
            <v>0.32</v>
          </cell>
          <cell r="CD18" t="str">
            <v xml:space="preserve"> 26.7</v>
          </cell>
          <cell r="CE18" t="str">
            <v>0.35</v>
          </cell>
          <cell r="CF18" t="str">
            <v xml:space="preserve"> 29.8</v>
          </cell>
          <cell r="CG18" t="str">
            <v>0.34</v>
          </cell>
          <cell r="CH18" t="str">
            <v xml:space="preserve"> 39.1</v>
          </cell>
          <cell r="CI18" t="str">
            <v>0.32</v>
          </cell>
          <cell r="CJ18" t="str">
            <v xml:space="preserve">  3.2</v>
          </cell>
          <cell r="CK18" t="str">
            <v>0.21</v>
          </cell>
          <cell r="CL18" t="str">
            <v xml:space="preserve">  0.260</v>
          </cell>
          <cell r="CM18" t="str">
            <v>0.27</v>
          </cell>
          <cell r="CN18" t="str">
            <v xml:space="preserve">  0.100</v>
          </cell>
          <cell r="CO18" t="str">
            <v>0.28</v>
          </cell>
          <cell r="CP18" t="str">
            <v>0.10</v>
          </cell>
          <cell r="CQ18" t="str">
            <v>0.21</v>
          </cell>
          <cell r="CR18" t="str">
            <v xml:space="preserve">     77</v>
          </cell>
        </row>
        <row r="19">
          <cell r="A19">
            <v>4178</v>
          </cell>
          <cell r="B19" t="str">
            <v>1461370</v>
          </cell>
          <cell r="C19" t="str">
            <v>PINGO VIEJO NUP TORDO 3163 /2186/10</v>
          </cell>
          <cell r="D19" t="str">
            <v>G074</v>
          </cell>
          <cell r="E19" t="str">
            <v>PINGO VIEJO</v>
          </cell>
          <cell r="F19" t="str">
            <v>Macho</v>
          </cell>
          <cell r="G19">
            <v>40449</v>
          </cell>
          <cell r="H19">
            <v>43</v>
          </cell>
          <cell r="I19" t="str">
            <v>PN</v>
          </cell>
          <cell r="J19" t="str">
            <v>1421516</v>
          </cell>
          <cell r="K19" t="str">
            <v>1366173</v>
          </cell>
          <cell r="L19" t="str">
            <v xml:space="preserve">  2.1</v>
          </cell>
          <cell r="M19" t="str">
            <v>0.37</v>
          </cell>
          <cell r="N19" t="str">
            <v xml:space="preserve"> 25.1</v>
          </cell>
          <cell r="O19" t="str">
            <v>0.30</v>
          </cell>
          <cell r="P19" t="str">
            <v xml:space="preserve"> 46.4</v>
          </cell>
          <cell r="Q19" t="str">
            <v>0.30</v>
          </cell>
          <cell r="R19" t="str">
            <v xml:space="preserve"> 58.8</v>
          </cell>
          <cell r="S19" t="str">
            <v>0.31</v>
          </cell>
          <cell r="T19" t="str">
            <v xml:space="preserve"> 63.1</v>
          </cell>
          <cell r="U19" t="str">
            <v>0.23</v>
          </cell>
          <cell r="V19" t="str">
            <v xml:space="preserve">  4.0</v>
          </cell>
          <cell r="W19" t="str">
            <v>0.10</v>
          </cell>
          <cell r="X19" t="str">
            <v xml:space="preserve">  1.740</v>
          </cell>
          <cell r="Y19" t="str">
            <v>0.25</v>
          </cell>
          <cell r="Z19" t="str">
            <v xml:space="preserve"> -0.050</v>
          </cell>
          <cell r="AA19" t="str">
            <v>0.27</v>
          </cell>
          <cell r="AB19" t="str">
            <v xml:space="preserve">  1.70</v>
          </cell>
          <cell r="AC19" t="str">
            <v>0.29</v>
          </cell>
          <cell r="AD19" t="str">
            <v xml:space="preserve">       133</v>
          </cell>
          <cell r="AE19" t="str">
            <v>GLENCOE S.G.</v>
          </cell>
          <cell r="AF19" t="str">
            <v>ARTIGAS</v>
          </cell>
          <cell r="AG19" t="str">
            <v>PINGO VIEJO TORDO 3022 2282 06</v>
          </cell>
          <cell r="AH19" t="str">
            <v>ÑU PORA EDGERTON 1430/01</v>
          </cell>
          <cell r="AI19" t="str">
            <v>1387205 TORDO JUNIOR 3022</v>
          </cell>
          <cell r="AJ19" t="str">
            <v>1372373 ÑU PORA ASCENDANT 1938 / 02</v>
          </cell>
          <cell r="AK19" t="str">
            <v>SS2758 STAR EDGERTON MKS TJH</v>
          </cell>
          <cell r="AL19" t="str">
            <v>1269215 ÑU PORA DINAMITA 863/92</v>
          </cell>
          <cell r="AM19" t="str">
            <v>80%</v>
          </cell>
          <cell r="AN19" t="str">
            <v>10%</v>
          </cell>
          <cell r="AO19" t="str">
            <v>5%</v>
          </cell>
          <cell r="AP19" t="str">
            <v>5%</v>
          </cell>
          <cell r="AQ19" t="str">
            <v>100%</v>
          </cell>
          <cell r="AR19" t="str">
            <v>90%</v>
          </cell>
          <cell r="AS19" t="str">
            <v>40%</v>
          </cell>
          <cell r="AT19" t="str">
            <v>90%</v>
          </cell>
          <cell r="AU19" t="str">
            <v>5%</v>
          </cell>
          <cell r="AV19" t="str">
            <v>10%</v>
          </cell>
          <cell r="AW19">
            <v>3</v>
          </cell>
          <cell r="AX19">
            <v>5</v>
          </cell>
          <cell r="AY19">
            <v>6</v>
          </cell>
          <cell r="AZ19">
            <v>6</v>
          </cell>
          <cell r="BA19">
            <v>6</v>
          </cell>
          <cell r="BB19">
            <v>4</v>
          </cell>
          <cell r="BC19">
            <v>2</v>
          </cell>
          <cell r="BD19">
            <v>4</v>
          </cell>
          <cell r="BE19">
            <v>6</v>
          </cell>
          <cell r="BF19">
            <v>5</v>
          </cell>
          <cell r="BG19" t="str">
            <v xml:space="preserve">  1.5</v>
          </cell>
          <cell r="BH19" t="str">
            <v>0.64</v>
          </cell>
          <cell r="BI19" t="str">
            <v xml:space="preserve"> 22.3</v>
          </cell>
          <cell r="BJ19" t="str">
            <v>0.56</v>
          </cell>
          <cell r="BK19" t="str">
            <v xml:space="preserve"> 36.9</v>
          </cell>
          <cell r="BL19" t="str">
            <v>0.59</v>
          </cell>
          <cell r="BM19" t="str">
            <v xml:space="preserve"> 41.6</v>
          </cell>
          <cell r="BN19" t="str">
            <v>0.56</v>
          </cell>
          <cell r="BO19" t="str">
            <v xml:space="preserve"> 43.5</v>
          </cell>
          <cell r="BP19" t="str">
            <v>0.40</v>
          </cell>
          <cell r="BQ19" t="str">
            <v xml:space="preserve">  2.5</v>
          </cell>
          <cell r="BR19" t="str">
            <v>0.14</v>
          </cell>
          <cell r="BS19" t="str">
            <v xml:space="preserve">  1.230</v>
          </cell>
          <cell r="BT19" t="str">
            <v>0.50</v>
          </cell>
          <cell r="BU19" t="str">
            <v xml:space="preserve">  0.080</v>
          </cell>
          <cell r="BV19" t="str">
            <v>0.52</v>
          </cell>
          <cell r="BW19" t="str">
            <v>0.70</v>
          </cell>
          <cell r="BX19" t="str">
            <v>0.48</v>
          </cell>
          <cell r="BY19" t="str">
            <v xml:space="preserve">    105</v>
          </cell>
          <cell r="BZ19" t="str">
            <v xml:space="preserve">  1.9</v>
          </cell>
          <cell r="CA19" t="str">
            <v>0.47</v>
          </cell>
          <cell r="CB19" t="str">
            <v xml:space="preserve"> 21.4</v>
          </cell>
          <cell r="CC19" t="str">
            <v>0.39</v>
          </cell>
          <cell r="CD19" t="str">
            <v xml:space="preserve"> 38.2</v>
          </cell>
          <cell r="CE19" t="str">
            <v>0.41</v>
          </cell>
          <cell r="CF19" t="str">
            <v xml:space="preserve"> 45.0</v>
          </cell>
          <cell r="CG19" t="str">
            <v>0.40</v>
          </cell>
          <cell r="CH19" t="str">
            <v xml:space="preserve"> 44.3</v>
          </cell>
          <cell r="CI19" t="str">
            <v>0.34</v>
          </cell>
          <cell r="CJ19" t="str">
            <v xml:space="preserve">  5.5</v>
          </cell>
          <cell r="CK19" t="str">
            <v>0.34</v>
          </cell>
          <cell r="CL19" t="str">
            <v xml:space="preserve">  1.740</v>
          </cell>
          <cell r="CM19" t="str">
            <v>0.30</v>
          </cell>
          <cell r="CN19" t="str">
            <v xml:space="preserve"> -0.030</v>
          </cell>
          <cell r="CO19" t="str">
            <v>0.29</v>
          </cell>
          <cell r="CP19" t="str">
            <v>1.20</v>
          </cell>
          <cell r="CQ19" t="str">
            <v>0.24</v>
          </cell>
          <cell r="CR19" t="str">
            <v xml:space="preserve">    122</v>
          </cell>
        </row>
        <row r="20">
          <cell r="A20">
            <v>4192</v>
          </cell>
          <cell r="B20" t="str">
            <v>1461384</v>
          </cell>
          <cell r="C20" t="str">
            <v>PINGO VIEJO NUP TORDO 3163/2459/10</v>
          </cell>
          <cell r="D20" t="str">
            <v>G074</v>
          </cell>
          <cell r="E20" t="str">
            <v>PINGO VIEJO</v>
          </cell>
          <cell r="F20" t="str">
            <v>Macho</v>
          </cell>
          <cell r="G20">
            <v>40455</v>
          </cell>
          <cell r="H20">
            <v>39</v>
          </cell>
          <cell r="I20" t="str">
            <v>PN</v>
          </cell>
          <cell r="J20" t="str">
            <v>1421516</v>
          </cell>
          <cell r="K20" t="str">
            <v>1385616</v>
          </cell>
          <cell r="L20" t="str">
            <v xml:space="preserve">  1.5</v>
          </cell>
          <cell r="M20" t="str">
            <v>0.37</v>
          </cell>
          <cell r="N20" t="str">
            <v xml:space="preserve"> 21.0</v>
          </cell>
          <cell r="O20" t="str">
            <v>0.29</v>
          </cell>
          <cell r="P20" t="str">
            <v xml:space="preserve"> 32.0</v>
          </cell>
          <cell r="Q20" t="str">
            <v>0.27</v>
          </cell>
          <cell r="R20" t="str">
            <v xml:space="preserve"> 36.6</v>
          </cell>
          <cell r="S20" t="str">
            <v>0.25</v>
          </cell>
          <cell r="T20" t="str">
            <v xml:space="preserve"> 34.9</v>
          </cell>
          <cell r="U20" t="str">
            <v>0.20</v>
          </cell>
          <cell r="V20" t="str">
            <v xml:space="preserve">  2.7</v>
          </cell>
          <cell r="W20" t="str">
            <v>0.10</v>
          </cell>
          <cell r="X20" t="str">
            <v xml:space="preserve">  2.000</v>
          </cell>
          <cell r="Y20" t="str">
            <v>0.20</v>
          </cell>
          <cell r="Z20" t="str">
            <v xml:space="preserve">  0.180</v>
          </cell>
          <cell r="AA20" t="str">
            <v>0.19</v>
          </cell>
          <cell r="AB20" t="str">
            <v xml:space="preserve">  0.80</v>
          </cell>
          <cell r="AC20" t="str">
            <v>0.16</v>
          </cell>
          <cell r="AD20" t="str">
            <v xml:space="preserve">       102</v>
          </cell>
          <cell r="AE20" t="str">
            <v>GLENCOE S.G.</v>
          </cell>
          <cell r="AF20" t="str">
            <v>ARTIGAS</v>
          </cell>
          <cell r="AG20" t="str">
            <v>PINGO VIEJO TORDO 3022 2282 06</v>
          </cell>
          <cell r="AH20" t="str">
            <v>PINGO VIEJO EINSTEIN 1538-03</v>
          </cell>
          <cell r="AI20" t="str">
            <v>1387205 TORDO JUNIOR 3022</v>
          </cell>
          <cell r="AJ20" t="str">
            <v>1372373 ÑU PORA ASCENDANT 1938 / 02</v>
          </cell>
          <cell r="AK20" t="str">
            <v>SC2755 CIRCLE-D 832W EINSTN 28E</v>
          </cell>
          <cell r="AL20" t="str">
            <v>1286908 ÑU-PORA P.V.0573 1149/94</v>
          </cell>
          <cell r="AM20" t="str">
            <v>40%</v>
          </cell>
          <cell r="AN20" t="str">
            <v>40%</v>
          </cell>
          <cell r="AO20" t="str">
            <v>60%</v>
          </cell>
          <cell r="AP20" t="str">
            <v>50%</v>
          </cell>
          <cell r="AQ20" t="str">
            <v>40%</v>
          </cell>
          <cell r="AR20" t="str">
            <v>95%</v>
          </cell>
          <cell r="AS20" t="str">
            <v>30%</v>
          </cell>
          <cell r="AT20" t="str">
            <v>50%</v>
          </cell>
          <cell r="AU20" t="str">
            <v>30%</v>
          </cell>
          <cell r="AV20" t="str">
            <v>50%</v>
          </cell>
          <cell r="AW20">
            <v>2</v>
          </cell>
          <cell r="AX20">
            <v>2</v>
          </cell>
          <cell r="AY20">
            <v>1</v>
          </cell>
          <cell r="AZ20">
            <v>1</v>
          </cell>
          <cell r="BA20">
            <v>2</v>
          </cell>
          <cell r="BB20">
            <v>5</v>
          </cell>
          <cell r="BC20">
            <v>3</v>
          </cell>
          <cell r="BD20">
            <v>1</v>
          </cell>
          <cell r="BE20">
            <v>3</v>
          </cell>
          <cell r="BF20">
            <v>1</v>
          </cell>
          <cell r="BG20" t="str">
            <v xml:space="preserve">  1.5</v>
          </cell>
          <cell r="BH20" t="str">
            <v>0.64</v>
          </cell>
          <cell r="BI20" t="str">
            <v xml:space="preserve"> 22.3</v>
          </cell>
          <cell r="BJ20" t="str">
            <v>0.56</v>
          </cell>
          <cell r="BK20" t="str">
            <v xml:space="preserve"> 36.9</v>
          </cell>
          <cell r="BL20" t="str">
            <v>0.59</v>
          </cell>
          <cell r="BM20" t="str">
            <v xml:space="preserve"> 41.6</v>
          </cell>
          <cell r="BN20" t="str">
            <v>0.56</v>
          </cell>
          <cell r="BO20" t="str">
            <v xml:space="preserve"> 43.5</v>
          </cell>
          <cell r="BP20" t="str">
            <v>0.40</v>
          </cell>
          <cell r="BQ20" t="str">
            <v xml:space="preserve">  2.5</v>
          </cell>
          <cell r="BR20" t="str">
            <v>0.14</v>
          </cell>
          <cell r="BS20" t="str">
            <v xml:space="preserve">  1.230</v>
          </cell>
          <cell r="BT20" t="str">
            <v>0.50</v>
          </cell>
          <cell r="BU20" t="str">
            <v xml:space="preserve">  0.080</v>
          </cell>
          <cell r="BV20" t="str">
            <v>0.52</v>
          </cell>
          <cell r="BW20" t="str">
            <v>0.70</v>
          </cell>
          <cell r="BX20" t="str">
            <v>0.48</v>
          </cell>
          <cell r="BY20" t="str">
            <v xml:space="preserve">    105</v>
          </cell>
          <cell r="BZ20" t="str">
            <v xml:space="preserve">  1.6</v>
          </cell>
          <cell r="CA20" t="str">
            <v>0.45</v>
          </cell>
          <cell r="CB20" t="str">
            <v xml:space="preserve"> 18.3</v>
          </cell>
          <cell r="CC20" t="str">
            <v>0.39</v>
          </cell>
          <cell r="CD20" t="str">
            <v xml:space="preserve"> 25.4</v>
          </cell>
          <cell r="CE20" t="str">
            <v>0.41</v>
          </cell>
          <cell r="CF20" t="str">
            <v xml:space="preserve"> 29.9</v>
          </cell>
          <cell r="CG20" t="str">
            <v>0.39</v>
          </cell>
          <cell r="CH20" t="str">
            <v xml:space="preserve"> 25.3</v>
          </cell>
          <cell r="CI20" t="str">
            <v>0.37</v>
          </cell>
          <cell r="CJ20" t="str">
            <v xml:space="preserve">  2.9</v>
          </cell>
          <cell r="CK20" t="str">
            <v>0.30</v>
          </cell>
          <cell r="CL20" t="str">
            <v xml:space="preserve">  2.520</v>
          </cell>
          <cell r="CM20" t="str">
            <v>0.33</v>
          </cell>
          <cell r="CN20" t="str">
            <v xml:space="preserve">  0.230</v>
          </cell>
          <cell r="CO20" t="str">
            <v>0.34</v>
          </cell>
          <cell r="CP20" t="str">
            <v>0.80</v>
          </cell>
          <cell r="CQ20" t="str">
            <v>0.27</v>
          </cell>
          <cell r="CR20" t="str">
            <v xml:space="preserve">     94</v>
          </cell>
        </row>
        <row r="21">
          <cell r="A21">
            <v>4227</v>
          </cell>
          <cell r="B21" t="str">
            <v>1461419</v>
          </cell>
          <cell r="C21" t="str">
            <v>PINGO VIEJO NUP TORDO 3454/2846/10</v>
          </cell>
          <cell r="D21" t="str">
            <v>G074</v>
          </cell>
          <cell r="E21" t="str">
            <v>PINGO VIEJO</v>
          </cell>
          <cell r="F21" t="str">
            <v>Macho</v>
          </cell>
          <cell r="G21">
            <v>40462</v>
          </cell>
          <cell r="H21">
            <v>41</v>
          </cell>
          <cell r="I21" t="str">
            <v>PN</v>
          </cell>
          <cell r="J21" t="str">
            <v>1432903</v>
          </cell>
          <cell r="K21" t="str">
            <v>1408298</v>
          </cell>
          <cell r="L21" t="str">
            <v xml:space="preserve">  1.8</v>
          </cell>
          <cell r="M21" t="str">
            <v>0.37</v>
          </cell>
          <cell r="N21" t="str">
            <v xml:space="preserve"> 21.0</v>
          </cell>
          <cell r="O21" t="str">
            <v>0.29</v>
          </cell>
          <cell r="P21" t="str">
            <v xml:space="preserve"> 36.7</v>
          </cell>
          <cell r="Q21" t="str">
            <v>0.31</v>
          </cell>
          <cell r="R21" t="str">
            <v xml:space="preserve"> 49.8</v>
          </cell>
          <cell r="S21" t="str">
            <v>0.30</v>
          </cell>
          <cell r="T21" t="str">
            <v xml:space="preserve"> 63.2</v>
          </cell>
          <cell r="U21" t="str">
            <v>0.23</v>
          </cell>
          <cell r="V21" t="str">
            <v xml:space="preserve">  3.1</v>
          </cell>
          <cell r="W21" t="str">
            <v>0.10</v>
          </cell>
          <cell r="X21" t="str">
            <v xml:space="preserve">  1.550</v>
          </cell>
          <cell r="Y21" t="str">
            <v>0.24</v>
          </cell>
          <cell r="Z21" t="str">
            <v xml:space="preserve"> -0.130</v>
          </cell>
          <cell r="AA21" t="str">
            <v>0.26</v>
          </cell>
          <cell r="AB21" t="str">
            <v xml:space="preserve">  0.50</v>
          </cell>
          <cell r="AC21" t="str">
            <v>0.27</v>
          </cell>
          <cell r="AD21" t="str">
            <v xml:space="preserve">       100</v>
          </cell>
          <cell r="AE21" t="str">
            <v>GLENCOE S.G.</v>
          </cell>
          <cell r="AF21" t="str">
            <v>ARTIGAS</v>
          </cell>
          <cell r="AG21" t="str">
            <v>PINGO VIEJO TOROD CORAZON 1334/07</v>
          </cell>
          <cell r="AH21" t="str">
            <v>PINGO VIEJO NUP VISION 1860/05</v>
          </cell>
          <cell r="AI21" t="str">
            <v>1350820 TORDO CORAZON 1334</v>
          </cell>
          <cell r="AJ21" t="str">
            <v>1366184 ÑU PORA GERBER ACLAIN 1809/01</v>
          </cell>
          <cell r="AK21" t="str">
            <v>1366202 ÑU PORA VISION 1017/01</v>
          </cell>
          <cell r="AL21" t="str">
            <v>1338624 PINGO VIEJO TIMBO EXPRESS 1406-98</v>
          </cell>
          <cell r="AM21" t="str">
            <v>60%</v>
          </cell>
          <cell r="AN21" t="str">
            <v>40%</v>
          </cell>
          <cell r="AO21" t="str">
            <v>30%</v>
          </cell>
          <cell r="AP21" t="str">
            <v>5%</v>
          </cell>
          <cell r="AQ21" t="str">
            <v>100%</v>
          </cell>
          <cell r="AR21" t="str">
            <v>95%</v>
          </cell>
          <cell r="AS21" t="str">
            <v>50%</v>
          </cell>
          <cell r="AT21" t="str">
            <v>95%</v>
          </cell>
          <cell r="AU21" t="str">
            <v>70%</v>
          </cell>
          <cell r="AV21" t="str">
            <v>50%</v>
          </cell>
          <cell r="AW21">
            <v>1</v>
          </cell>
          <cell r="AX21">
            <v>2</v>
          </cell>
          <cell r="AY21">
            <v>3</v>
          </cell>
          <cell r="AZ21">
            <v>6</v>
          </cell>
          <cell r="BA21">
            <v>6</v>
          </cell>
          <cell r="BB21">
            <v>5</v>
          </cell>
          <cell r="BC21">
            <v>1</v>
          </cell>
          <cell r="BD21">
            <v>5</v>
          </cell>
          <cell r="BE21">
            <v>2</v>
          </cell>
          <cell r="BF21">
            <v>1</v>
          </cell>
          <cell r="BG21" t="str">
            <v xml:space="preserve">  2.4</v>
          </cell>
          <cell r="BH21" t="str">
            <v>0.58</v>
          </cell>
          <cell r="BI21" t="str">
            <v xml:space="preserve"> 24.5</v>
          </cell>
          <cell r="BJ21" t="str">
            <v>0.50</v>
          </cell>
          <cell r="BK21" t="str">
            <v xml:space="preserve"> 36.9</v>
          </cell>
          <cell r="BL21" t="str">
            <v>0.51</v>
          </cell>
          <cell r="BM21" t="str">
            <v xml:space="preserve"> 43.7</v>
          </cell>
          <cell r="BN21" t="str">
            <v>0.49</v>
          </cell>
          <cell r="BO21" t="str">
            <v xml:space="preserve"> 54.3</v>
          </cell>
          <cell r="BP21" t="str">
            <v>0.37</v>
          </cell>
          <cell r="BQ21" t="str">
            <v xml:space="preserve">  3.8</v>
          </cell>
          <cell r="BR21" t="str">
            <v>0.19</v>
          </cell>
          <cell r="BS21" t="str">
            <v xml:space="preserve">  2.390</v>
          </cell>
          <cell r="BT21" t="str">
            <v>0.42</v>
          </cell>
          <cell r="BU21" t="str">
            <v xml:space="preserve">  0.250</v>
          </cell>
          <cell r="BV21" t="str">
            <v>0.43</v>
          </cell>
          <cell r="BW21" t="str">
            <v>0.00</v>
          </cell>
          <cell r="BX21" t="str">
            <v>0.38</v>
          </cell>
          <cell r="BY21" t="str">
            <v xml:space="preserve">    113</v>
          </cell>
          <cell r="BZ21" t="str">
            <v xml:space="preserve">  1.2</v>
          </cell>
          <cell r="CA21" t="str">
            <v>0.41</v>
          </cell>
          <cell r="CB21" t="str">
            <v xml:space="preserve"> 18.8</v>
          </cell>
          <cell r="CC21" t="str">
            <v>0.34</v>
          </cell>
          <cell r="CD21" t="str">
            <v xml:space="preserve"> 32.2</v>
          </cell>
          <cell r="CE21" t="str">
            <v>0.36</v>
          </cell>
          <cell r="CF21" t="str">
            <v xml:space="preserve"> 42.5</v>
          </cell>
          <cell r="CG21" t="str">
            <v>0.35</v>
          </cell>
          <cell r="CH21" t="str">
            <v xml:space="preserve"> 50.8</v>
          </cell>
          <cell r="CI21" t="str">
            <v>0.34</v>
          </cell>
          <cell r="CJ21" t="str">
            <v xml:space="preserve">  2.4</v>
          </cell>
          <cell r="CK21" t="str">
            <v>0.24</v>
          </cell>
          <cell r="CL21" t="str">
            <v xml:space="preserve">  1.100</v>
          </cell>
          <cell r="CM21" t="str">
            <v>0.30</v>
          </cell>
          <cell r="CN21" t="str">
            <v xml:space="preserve"> -0.030</v>
          </cell>
          <cell r="CO21" t="str">
            <v>0.31</v>
          </cell>
          <cell r="CP21" t="str">
            <v>0.60</v>
          </cell>
          <cell r="CQ21" t="str">
            <v>0.24</v>
          </cell>
          <cell r="CR21" t="str">
            <v xml:space="preserve">     89</v>
          </cell>
        </row>
        <row r="22">
          <cell r="A22">
            <v>4296</v>
          </cell>
          <cell r="B22" t="str">
            <v>1464320</v>
          </cell>
          <cell r="C22" t="str">
            <v>PINGO VIEJO TORDO 3386/2028/10</v>
          </cell>
          <cell r="D22" t="str">
            <v>G074</v>
          </cell>
          <cell r="E22" t="str">
            <v>PINGO VIEJO</v>
          </cell>
          <cell r="F22" t="str">
            <v>Macho</v>
          </cell>
          <cell r="G22">
            <v>40482</v>
          </cell>
          <cell r="H22">
            <v>41</v>
          </cell>
          <cell r="I22" t="str">
            <v>PN</v>
          </cell>
          <cell r="J22" t="str">
            <v>1432401</v>
          </cell>
          <cell r="K22" t="str">
            <v>1354153</v>
          </cell>
          <cell r="L22" t="str">
            <v xml:space="preserve">  1.4</v>
          </cell>
          <cell r="M22" t="str">
            <v>0.38</v>
          </cell>
          <cell r="N22" t="str">
            <v xml:space="preserve"> 19.9</v>
          </cell>
          <cell r="O22" t="str">
            <v>0.30</v>
          </cell>
          <cell r="P22" t="str">
            <v xml:space="preserve"> 30.4</v>
          </cell>
          <cell r="Q22" t="str">
            <v>0.32</v>
          </cell>
          <cell r="R22" t="str">
            <v xml:space="preserve"> 43.4</v>
          </cell>
          <cell r="S22" t="str">
            <v>0.31</v>
          </cell>
          <cell r="T22" t="str">
            <v xml:space="preserve"> 44.0</v>
          </cell>
          <cell r="U22" t="str">
            <v>0.23</v>
          </cell>
          <cell r="V22" t="str">
            <v xml:space="preserve">  6.2</v>
          </cell>
          <cell r="W22" t="str">
            <v>0.12</v>
          </cell>
          <cell r="X22" t="str">
            <v xml:space="preserve">  1.680</v>
          </cell>
          <cell r="Y22" t="str">
            <v>0.24</v>
          </cell>
          <cell r="Z22" t="str">
            <v xml:space="preserve">  0.130</v>
          </cell>
          <cell r="AA22" t="str">
            <v>0.25</v>
          </cell>
          <cell r="AB22" t="str">
            <v xml:space="preserve">  1.00</v>
          </cell>
          <cell r="AC22" t="str">
            <v>0.28</v>
          </cell>
          <cell r="AD22" t="str">
            <v xml:space="preserve">       118</v>
          </cell>
          <cell r="AE22" t="str">
            <v>GLENCOE S.G.</v>
          </cell>
          <cell r="AF22" t="str">
            <v>ARTIGAS</v>
          </cell>
          <cell r="AG22" t="str">
            <v>PINGO VIEJO 1334/07</v>
          </cell>
          <cell r="AH22" t="str">
            <v>PINGO VIEJO HORNERO VISION 1430/00</v>
          </cell>
          <cell r="AI22" t="str">
            <v>1350820 TORDO CORAZON 1334</v>
          </cell>
          <cell r="AJ22" t="str">
            <v>1338624 PINGO VIEJO TIMBO EXPRESS 1406-98</v>
          </cell>
          <cell r="AK22" t="str">
            <v>1314572 HORNERO VISION 982 F</v>
          </cell>
          <cell r="AL22" t="str">
            <v>1269215 ÑU PORA DINAMITA 863/92</v>
          </cell>
          <cell r="AM22" t="str">
            <v>40%</v>
          </cell>
          <cell r="AN22" t="str">
            <v>50%</v>
          </cell>
          <cell r="AO22" t="str">
            <v>70%</v>
          </cell>
          <cell r="AP22" t="str">
            <v>20%</v>
          </cell>
          <cell r="AQ22" t="str">
            <v>80%</v>
          </cell>
          <cell r="AR22" t="str">
            <v>70%</v>
          </cell>
          <cell r="AS22" t="str">
            <v>40%</v>
          </cell>
          <cell r="AT22" t="str">
            <v>60%</v>
          </cell>
          <cell r="AU22" t="str">
            <v>20%</v>
          </cell>
          <cell r="AV22" t="str">
            <v>20%</v>
          </cell>
          <cell r="AW22">
            <v>2</v>
          </cell>
          <cell r="AX22">
            <v>1</v>
          </cell>
          <cell r="AY22">
            <v>2</v>
          </cell>
          <cell r="AZ22">
            <v>4</v>
          </cell>
          <cell r="BA22">
            <v>3</v>
          </cell>
          <cell r="BB22">
            <v>2</v>
          </cell>
          <cell r="BC22">
            <v>2</v>
          </cell>
          <cell r="BD22">
            <v>1</v>
          </cell>
          <cell r="BE22">
            <v>4</v>
          </cell>
          <cell r="BF22">
            <v>4</v>
          </cell>
          <cell r="BG22" t="str">
            <v xml:space="preserve">  2.2</v>
          </cell>
          <cell r="BH22" t="str">
            <v>0.63</v>
          </cell>
          <cell r="BI22" t="str">
            <v xml:space="preserve"> 18.5</v>
          </cell>
          <cell r="BJ22" t="str">
            <v>0.55</v>
          </cell>
          <cell r="BK22" t="str">
            <v xml:space="preserve"> 38.0</v>
          </cell>
          <cell r="BL22" t="str">
            <v>0.56</v>
          </cell>
          <cell r="BM22" t="str">
            <v xml:space="preserve"> 43.2</v>
          </cell>
          <cell r="BN22" t="str">
            <v>0.53</v>
          </cell>
          <cell r="BO22" t="str">
            <v xml:space="preserve"> 50.5</v>
          </cell>
          <cell r="BP22" t="str">
            <v>0.38</v>
          </cell>
          <cell r="BQ22" t="str">
            <v xml:space="preserve">  4.9</v>
          </cell>
          <cell r="BR22" t="str">
            <v>0.19</v>
          </cell>
          <cell r="BS22" t="str">
            <v xml:space="preserve">  1.160</v>
          </cell>
          <cell r="BT22" t="str">
            <v>0.44</v>
          </cell>
          <cell r="BU22" t="str">
            <v xml:space="preserve"> -0.250</v>
          </cell>
          <cell r="BV22" t="str">
            <v>0.45</v>
          </cell>
          <cell r="BW22" t="str">
            <v>0.50</v>
          </cell>
          <cell r="BX22" t="str">
            <v>0.45</v>
          </cell>
          <cell r="BY22" t="str">
            <v xml:space="preserve">    101</v>
          </cell>
          <cell r="BZ22" t="str">
            <v xml:space="preserve">  0.9</v>
          </cell>
          <cell r="CA22" t="str">
            <v>0.46</v>
          </cell>
          <cell r="CB22" t="str">
            <v xml:space="preserve"> 17.7</v>
          </cell>
          <cell r="CC22" t="str">
            <v>0.39</v>
          </cell>
          <cell r="CD22" t="str">
            <v xml:space="preserve"> 25.0</v>
          </cell>
          <cell r="CE22" t="str">
            <v>0.42</v>
          </cell>
          <cell r="CF22" t="str">
            <v xml:space="preserve"> 35.0</v>
          </cell>
          <cell r="CG22" t="str">
            <v>0.41</v>
          </cell>
          <cell r="CH22" t="str">
            <v xml:space="preserve"> 27.6</v>
          </cell>
          <cell r="CI22" t="str">
            <v>0.35</v>
          </cell>
          <cell r="CJ22" t="str">
            <v xml:space="preserve">  7.5</v>
          </cell>
          <cell r="CK22" t="str">
            <v>0.36</v>
          </cell>
          <cell r="CL22" t="str">
            <v xml:space="preserve">  1.680</v>
          </cell>
          <cell r="CM22" t="str">
            <v>0.31</v>
          </cell>
          <cell r="CN22" t="str">
            <v xml:space="preserve">  0.360</v>
          </cell>
          <cell r="CO22" t="str">
            <v>0.30</v>
          </cell>
          <cell r="CP22" t="str">
            <v>0.90</v>
          </cell>
          <cell r="CQ22" t="str">
            <v>0.28</v>
          </cell>
          <cell r="CR22" t="str">
            <v xml:space="preserve">    116</v>
          </cell>
        </row>
        <row r="23">
          <cell r="A23">
            <v>4366</v>
          </cell>
          <cell r="B23" t="str">
            <v>1469686</v>
          </cell>
          <cell r="C23" t="str">
            <v>ÑU PORA CHAÑ 3427/2905/11</v>
          </cell>
          <cell r="D23" t="str">
            <v>G074</v>
          </cell>
          <cell r="E23" t="str">
            <v>PINGO VIEJO</v>
          </cell>
          <cell r="F23" t="str">
            <v>Hembra</v>
          </cell>
          <cell r="G23">
            <v>40679</v>
          </cell>
          <cell r="H23">
            <v>38</v>
          </cell>
          <cell r="I23" t="str">
            <v>TE</v>
          </cell>
          <cell r="J23" t="str">
            <v>1432854</v>
          </cell>
          <cell r="K23" t="str">
            <v>1410726</v>
          </cell>
          <cell r="L23" t="str">
            <v xml:space="preserve">  1.6</v>
          </cell>
          <cell r="M23" t="str">
            <v>0.21</v>
          </cell>
          <cell r="N23" t="str">
            <v xml:space="preserve"> 19.1</v>
          </cell>
          <cell r="O23" t="str">
            <v>0.18</v>
          </cell>
          <cell r="P23" t="str">
            <v xml:space="preserve"> 34.2</v>
          </cell>
          <cell r="Q23" t="str">
            <v>0.19</v>
          </cell>
          <cell r="R23" t="str">
            <v xml:space="preserve"> 40.7</v>
          </cell>
          <cell r="S23" t="str">
            <v>0.18</v>
          </cell>
          <cell r="T23" t="str">
            <v xml:space="preserve"> 47.9</v>
          </cell>
          <cell r="U23" t="str">
            <v>0.15</v>
          </cell>
          <cell r="V23" t="str">
            <v xml:space="preserve">  2.9</v>
          </cell>
          <cell r="W23" t="str">
            <v>0.08</v>
          </cell>
          <cell r="X23" t="str">
            <v xml:space="preserve">  2.770</v>
          </cell>
          <cell r="Y23" t="str">
            <v>0.15</v>
          </cell>
          <cell r="Z23" t="str">
            <v xml:space="preserve">  0.150</v>
          </cell>
          <cell r="AA23" t="str">
            <v>0.16</v>
          </cell>
          <cell r="AB23" t="str">
            <v xml:space="preserve">  0.40</v>
          </cell>
          <cell r="AC23" t="str">
            <v>0.12</v>
          </cell>
          <cell r="AD23" t="str">
            <v xml:space="preserve">        91</v>
          </cell>
          <cell r="AE23" t="str">
            <v>GLENCOE S.G.</v>
          </cell>
          <cell r="AF23" t="str">
            <v>ARTIGAS</v>
          </cell>
          <cell r="AG23" t="str">
            <v>PINGO VIEJO CHANAR PORA 2336/07</v>
          </cell>
          <cell r="AH23" t="str">
            <v>PINGO VIEJO NUP TORDO CORAZON 2317/05</v>
          </cell>
          <cell r="AI23" t="str">
            <v>1381726 CHAÑAR PORA 16 - 2336</v>
          </cell>
          <cell r="AJ23" t="str">
            <v>1370974 ÑU PORA EINSTEIN 01034 / 02</v>
          </cell>
          <cell r="AK23" t="str">
            <v>1350820 TORDO CORAZON 1334</v>
          </cell>
          <cell r="AL23" t="str">
            <v>1377687 PINGO VIEJO FORTRESS 1426/02</v>
          </cell>
          <cell r="AM23" t="str">
            <v>50%</v>
          </cell>
          <cell r="AN23" t="str">
            <v>60%</v>
          </cell>
          <cell r="AO23" t="str">
            <v>40%</v>
          </cell>
          <cell r="AP23" t="str">
            <v>30%</v>
          </cell>
          <cell r="AQ23" t="str">
            <v>90%</v>
          </cell>
          <cell r="AR23" t="str">
            <v>95%</v>
          </cell>
          <cell r="AS23" t="str">
            <v>10%</v>
          </cell>
          <cell r="AT23" t="str">
            <v>50%</v>
          </cell>
          <cell r="AU23" t="str">
            <v>90%</v>
          </cell>
          <cell r="AV23" t="str">
            <v>70%</v>
          </cell>
          <cell r="AW23">
            <v>1</v>
          </cell>
          <cell r="AX23">
            <v>1</v>
          </cell>
          <cell r="AY23">
            <v>2</v>
          </cell>
          <cell r="AZ23">
            <v>3</v>
          </cell>
          <cell r="BA23">
            <v>4</v>
          </cell>
          <cell r="BB23">
            <v>5</v>
          </cell>
          <cell r="BC23">
            <v>5</v>
          </cell>
          <cell r="BD23">
            <v>1</v>
          </cell>
          <cell r="BE23">
            <v>4</v>
          </cell>
          <cell r="BF23">
            <v>2</v>
          </cell>
          <cell r="BG23" t="str">
            <v xml:space="preserve">  2.0</v>
          </cell>
          <cell r="BH23" t="str">
            <v>0.65</v>
          </cell>
          <cell r="BI23" t="str">
            <v xml:space="preserve"> 20.5</v>
          </cell>
          <cell r="BJ23" t="str">
            <v>0.58</v>
          </cell>
          <cell r="BK23" t="str">
            <v xml:space="preserve"> 34.5</v>
          </cell>
          <cell r="BL23" t="str">
            <v>0.57</v>
          </cell>
          <cell r="BM23" t="str">
            <v xml:space="preserve"> 45.0</v>
          </cell>
          <cell r="BN23" t="str">
            <v>0.54</v>
          </cell>
          <cell r="BO23" t="str">
            <v xml:space="preserve"> 59.0</v>
          </cell>
          <cell r="BP23" t="str">
            <v>0.38</v>
          </cell>
          <cell r="BQ23" t="str">
            <v xml:space="preserve">  1.8</v>
          </cell>
          <cell r="BR23" t="str">
            <v>0.14</v>
          </cell>
          <cell r="BS23" t="str">
            <v xml:space="preserve">  3.870</v>
          </cell>
          <cell r="BT23" t="str">
            <v>0.45</v>
          </cell>
          <cell r="BU23" t="str">
            <v xml:space="preserve">  0.280</v>
          </cell>
          <cell r="BV23" t="str">
            <v>0.46</v>
          </cell>
          <cell r="BW23" t="str">
            <v>0.30</v>
          </cell>
          <cell r="BX23" t="str">
            <v>0.42</v>
          </cell>
          <cell r="BY23" t="str">
            <v xml:space="preserve">     90</v>
          </cell>
          <cell r="BZ23" t="str">
            <v xml:space="preserve">  1.2</v>
          </cell>
          <cell r="CA23" t="str">
            <v>0.39</v>
          </cell>
          <cell r="CB23" t="str">
            <v xml:space="preserve"> 17.7</v>
          </cell>
          <cell r="CC23" t="str">
            <v>0.31</v>
          </cell>
          <cell r="CD23" t="str">
            <v xml:space="preserve"> 33.9</v>
          </cell>
          <cell r="CE23" t="str">
            <v>0.33</v>
          </cell>
          <cell r="CF23" t="str">
            <v xml:space="preserve"> 36.4</v>
          </cell>
          <cell r="CG23" t="str">
            <v>0.32</v>
          </cell>
          <cell r="CH23" t="str">
            <v xml:space="preserve"> 36.9</v>
          </cell>
          <cell r="CI23" t="str">
            <v>0.29</v>
          </cell>
          <cell r="CJ23" t="str">
            <v xml:space="preserve">  4.0</v>
          </cell>
          <cell r="CK23" t="str">
            <v>0.19</v>
          </cell>
          <cell r="CL23" t="str">
            <v xml:space="preserve">  1.680</v>
          </cell>
          <cell r="CM23" t="str">
            <v>0.26</v>
          </cell>
          <cell r="CN23" t="str">
            <v xml:space="preserve">  0.030</v>
          </cell>
          <cell r="CO23" t="str">
            <v>0.28</v>
          </cell>
          <cell r="CP23" t="str">
            <v>0.60</v>
          </cell>
          <cell r="CQ23" t="str">
            <v>0.16</v>
          </cell>
          <cell r="CR23" t="str">
            <v xml:space="preserve">     94</v>
          </cell>
        </row>
        <row r="24">
          <cell r="A24">
            <v>4375</v>
          </cell>
          <cell r="B24" t="str">
            <v>1471062</v>
          </cell>
          <cell r="C24" t="str">
            <v>PINGO VIEJO FEDERAL 3235/11</v>
          </cell>
          <cell r="D24" t="str">
            <v>G074</v>
          </cell>
          <cell r="E24" t="str">
            <v>PINGO VIEJO</v>
          </cell>
          <cell r="F24" t="str">
            <v>Macho</v>
          </cell>
          <cell r="G24">
            <v>40773</v>
          </cell>
          <cell r="H24">
            <v>40</v>
          </cell>
          <cell r="I24" t="str">
            <v>TEI</v>
          </cell>
          <cell r="J24" t="str">
            <v>396305</v>
          </cell>
          <cell r="K24" t="str">
            <v>1429792</v>
          </cell>
          <cell r="L24" t="str">
            <v xml:space="preserve">  1.2</v>
          </cell>
          <cell r="M24" t="str">
            <v>0.07</v>
          </cell>
          <cell r="N24" t="str">
            <v xml:space="preserve"> 18.7</v>
          </cell>
          <cell r="O24" t="str">
            <v>0.06</v>
          </cell>
          <cell r="P24" t="str">
            <v xml:space="preserve"> 30.5</v>
          </cell>
          <cell r="Q24" t="str">
            <v>0.06</v>
          </cell>
          <cell r="R24" t="str">
            <v xml:space="preserve"> 31.9</v>
          </cell>
          <cell r="S24" t="str">
            <v>0.05</v>
          </cell>
          <cell r="T24" t="str">
            <v xml:space="preserve"> 28.1</v>
          </cell>
          <cell r="U24" t="str">
            <v>0.05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>GLENCOE S.G.</v>
          </cell>
          <cell r="AF24" t="str">
            <v>ARTIGAS</v>
          </cell>
          <cell r="AG24" t="str">
            <v/>
          </cell>
          <cell r="AH24" t="str">
            <v>PINGO VIEJO FORK BOOMER/07</v>
          </cell>
          <cell r="AI24" t="str">
            <v/>
          </cell>
          <cell r="AJ24" t="str">
            <v/>
          </cell>
          <cell r="AK24" t="str">
            <v>S000042 FORC 29F BOOMER 18L</v>
          </cell>
          <cell r="AL24" t="str">
            <v>1320799 ÑU-PORA TIM.EXPRESS 1-1579-97</v>
          </cell>
          <cell r="AM24" t="str">
            <v>30%</v>
          </cell>
          <cell r="AN24" t="str">
            <v>70%</v>
          </cell>
          <cell r="AO24" t="str">
            <v>70%</v>
          </cell>
          <cell r="AP24" t="str">
            <v>80%</v>
          </cell>
          <cell r="AQ24" t="str">
            <v>10%</v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3</v>
          </cell>
          <cell r="AX24">
            <v>2</v>
          </cell>
          <cell r="AY24">
            <v>2</v>
          </cell>
          <cell r="AZ24">
            <v>3</v>
          </cell>
          <cell r="BA24">
            <v>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 xml:space="preserve">  0.0</v>
          </cell>
          <cell r="BR24" t="str">
            <v>&lt;**&gt;</v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 xml:space="preserve">  1.3</v>
          </cell>
          <cell r="CA24" t="str">
            <v>0.39</v>
          </cell>
          <cell r="CB24" t="str">
            <v xml:space="preserve"> 21.7</v>
          </cell>
          <cell r="CC24" t="str">
            <v>0.30</v>
          </cell>
          <cell r="CD24" t="str">
            <v xml:space="preserve"> 34.6</v>
          </cell>
          <cell r="CE24" t="str">
            <v>0.29</v>
          </cell>
          <cell r="CF24" t="str">
            <v xml:space="preserve"> 36.8</v>
          </cell>
          <cell r="CG24" t="str">
            <v>0.28</v>
          </cell>
          <cell r="CH24" t="str">
            <v xml:space="preserve"> 29.0</v>
          </cell>
          <cell r="CI24" t="str">
            <v>0.24</v>
          </cell>
          <cell r="CJ24" t="str">
            <v xml:space="preserve">  4.6</v>
          </cell>
          <cell r="CK24" t="str">
            <v>0.19</v>
          </cell>
          <cell r="CL24" t="str">
            <v xml:space="preserve">  3.610</v>
          </cell>
          <cell r="CM24" t="str">
            <v>0.22</v>
          </cell>
          <cell r="CN24" t="str">
            <v xml:space="preserve">  0.050</v>
          </cell>
          <cell r="CO24" t="str">
            <v>0.21</v>
          </cell>
          <cell r="CP24" t="str">
            <v>0.40</v>
          </cell>
          <cell r="CQ24" t="str">
            <v>0.18</v>
          </cell>
          <cell r="CR24" t="str">
            <v xml:space="preserve">    111</v>
          </cell>
        </row>
        <row r="25">
          <cell r="A25">
            <v>4396</v>
          </cell>
          <cell r="B25" t="str">
            <v>1471083</v>
          </cell>
          <cell r="C25" t="str">
            <v>PINGO VIEJO SUPER DUTY/3088/11</v>
          </cell>
          <cell r="D25" t="str">
            <v>G074</v>
          </cell>
          <cell r="E25" t="str">
            <v>PINGO VIEJO</v>
          </cell>
          <cell r="F25" t="str">
            <v>Macho</v>
          </cell>
          <cell r="G25">
            <v>40776</v>
          </cell>
          <cell r="H25">
            <v>41</v>
          </cell>
          <cell r="I25" t="str">
            <v>PN</v>
          </cell>
          <cell r="J25" t="str">
            <v>S000106</v>
          </cell>
          <cell r="K25" t="str">
            <v>1417651</v>
          </cell>
          <cell r="L25" t="str">
            <v xml:space="preserve">  2.4</v>
          </cell>
          <cell r="M25" t="str">
            <v>0.37</v>
          </cell>
          <cell r="N25" t="str">
            <v xml:space="preserve"> 21.8</v>
          </cell>
          <cell r="O25" t="str">
            <v>0.28</v>
          </cell>
          <cell r="P25" t="str">
            <v xml:space="preserve"> 37.7</v>
          </cell>
          <cell r="Q25" t="str">
            <v>0.27</v>
          </cell>
          <cell r="R25" t="str">
            <v xml:space="preserve"> 40.5</v>
          </cell>
          <cell r="S25" t="str">
            <v>0.25</v>
          </cell>
          <cell r="T25" t="str">
            <v xml:space="preserve"> 46.9</v>
          </cell>
          <cell r="U25" t="str">
            <v>0.22</v>
          </cell>
          <cell r="V25" t="str">
            <v xml:space="preserve">  8.7</v>
          </cell>
          <cell r="W25" t="str">
            <v>0.14</v>
          </cell>
          <cell r="X25" t="str">
            <v xml:space="preserve">  1.160</v>
          </cell>
          <cell r="Y25" t="str">
            <v>0.20</v>
          </cell>
          <cell r="Z25" t="str">
            <v xml:space="preserve">  0.100</v>
          </cell>
          <cell r="AA25" t="str">
            <v>0.19</v>
          </cell>
          <cell r="AB25" t="str">
            <v xml:space="preserve">  0.80</v>
          </cell>
          <cell r="AC25" t="str">
            <v>0.14</v>
          </cell>
          <cell r="AD25" t="str">
            <v xml:space="preserve">       137</v>
          </cell>
          <cell r="AE25" t="str">
            <v>GLENCOE S.G.</v>
          </cell>
          <cell r="AF25" t="str">
            <v>ARTIGAS</v>
          </cell>
          <cell r="AG25" t="str">
            <v>REMITALL SUPER DUTY 42S</v>
          </cell>
          <cell r="AH25" t="str">
            <v>PINGO VIEJO ÑUP EINSTEIN 2477/0173/06</v>
          </cell>
          <cell r="AI25" t="str">
            <v>S000101 REMITALL PATRIOT ET 13P</v>
          </cell>
          <cell r="AJ25" t="str">
            <v>T005000</v>
          </cell>
          <cell r="AK25" t="str">
            <v>1385634 PINGO VIEJO ENSTEIN 01078/03</v>
          </cell>
          <cell r="AL25" t="str">
            <v>1320873 PINGO VIEJO P.V.VISION 0824-0759-97</v>
          </cell>
          <cell r="AM25" t="str">
            <v>90%</v>
          </cell>
          <cell r="AN25" t="str">
            <v>30%</v>
          </cell>
          <cell r="AO25" t="str">
            <v>20%</v>
          </cell>
          <cell r="AP25" t="str">
            <v>30%</v>
          </cell>
          <cell r="AQ25" t="str">
            <v>90%</v>
          </cell>
          <cell r="AR25" t="str">
            <v>40%</v>
          </cell>
          <cell r="AS25" t="str">
            <v>60%</v>
          </cell>
          <cell r="AT25" t="str">
            <v>60%</v>
          </cell>
          <cell r="AU25" t="str">
            <v>30%</v>
          </cell>
          <cell r="AV25" t="str">
            <v>5%</v>
          </cell>
          <cell r="AW25">
            <v>4</v>
          </cell>
          <cell r="AX25">
            <v>3</v>
          </cell>
          <cell r="AY25">
            <v>4</v>
          </cell>
          <cell r="AZ25">
            <v>3</v>
          </cell>
          <cell r="BA25">
            <v>4</v>
          </cell>
          <cell r="BB25">
            <v>2</v>
          </cell>
          <cell r="BC25">
            <v>1</v>
          </cell>
          <cell r="BD25">
            <v>1</v>
          </cell>
          <cell r="BE25">
            <v>3</v>
          </cell>
          <cell r="BF25">
            <v>6</v>
          </cell>
          <cell r="BG25" t="str">
            <v xml:space="preserve">  3.5</v>
          </cell>
          <cell r="BH25" t="str">
            <v>0.85</v>
          </cell>
          <cell r="BI25" t="str">
            <v xml:space="preserve"> 28.2</v>
          </cell>
          <cell r="BJ25" t="str">
            <v>0.78</v>
          </cell>
          <cell r="BK25" t="str">
            <v xml:space="preserve"> 45.5</v>
          </cell>
          <cell r="BL25" t="str">
            <v>0.78</v>
          </cell>
          <cell r="BM25" t="str">
            <v xml:space="preserve"> 46.4</v>
          </cell>
          <cell r="BN25" t="str">
            <v>0.71</v>
          </cell>
          <cell r="BO25" t="str">
            <v xml:space="preserve"> 49.9</v>
          </cell>
          <cell r="BP25" t="str">
            <v>0.62</v>
          </cell>
          <cell r="BQ25" t="str">
            <v xml:space="preserve"> 13.4</v>
          </cell>
          <cell r="BR25" t="str">
            <v>0.49</v>
          </cell>
          <cell r="BS25" t="str">
            <v xml:space="preserve">  1.550</v>
          </cell>
          <cell r="BT25" t="str">
            <v>0.64</v>
          </cell>
          <cell r="BU25" t="str">
            <v xml:space="preserve">  0.330</v>
          </cell>
          <cell r="BV25" t="str">
            <v>0.63</v>
          </cell>
          <cell r="BW25" t="str">
            <v>1.40</v>
          </cell>
          <cell r="BX25" t="str">
            <v>0.50</v>
          </cell>
          <cell r="BY25" t="str">
            <v xml:space="preserve">    193</v>
          </cell>
          <cell r="BZ25" t="str">
            <v xml:space="preserve">  0.7</v>
          </cell>
          <cell r="CA25" t="str">
            <v>0.41</v>
          </cell>
          <cell r="CB25" t="str">
            <v xml:space="preserve"> 13.3</v>
          </cell>
          <cell r="CC25" t="str">
            <v>0.33</v>
          </cell>
          <cell r="CD25" t="str">
            <v xml:space="preserve"> 26.6</v>
          </cell>
          <cell r="CE25" t="str">
            <v>0.35</v>
          </cell>
          <cell r="CF25" t="str">
            <v xml:space="preserve"> 31.9</v>
          </cell>
          <cell r="CG25" t="str">
            <v>0.34</v>
          </cell>
          <cell r="CH25" t="str">
            <v xml:space="preserve"> 40.6</v>
          </cell>
          <cell r="CI25" t="str">
            <v>0.31</v>
          </cell>
          <cell r="CJ25" t="str">
            <v xml:space="preserve">  3.7</v>
          </cell>
          <cell r="CK25" t="str">
            <v>0.17</v>
          </cell>
          <cell r="CL25" t="str">
            <v xml:space="preserve">  0.450</v>
          </cell>
          <cell r="CM25" t="str">
            <v>0.27</v>
          </cell>
          <cell r="CN25" t="str">
            <v xml:space="preserve"> -0.100</v>
          </cell>
          <cell r="CO25" t="str">
            <v>0.28</v>
          </cell>
          <cell r="CP25" t="str">
            <v>0.40</v>
          </cell>
          <cell r="CQ25" t="str">
            <v>0.17</v>
          </cell>
          <cell r="CR25" t="str">
            <v xml:space="preserve">     72</v>
          </cell>
        </row>
        <row r="26">
          <cell r="A26">
            <v>4469</v>
          </cell>
          <cell r="B26" t="str">
            <v>1472767</v>
          </cell>
          <cell r="C26" t="str">
            <v>PINGO VIEJO VISION 2874/3464/11</v>
          </cell>
          <cell r="D26" t="str">
            <v>G074</v>
          </cell>
          <cell r="E26" t="str">
            <v>PINGO VIEJO</v>
          </cell>
          <cell r="F26" t="str">
            <v>Macho</v>
          </cell>
          <cell r="G26">
            <v>40820</v>
          </cell>
          <cell r="H26">
            <v>40</v>
          </cell>
          <cell r="I26" t="str">
            <v>PN</v>
          </cell>
          <cell r="J26" t="str">
            <v>1408326</v>
          </cell>
          <cell r="K26" t="str">
            <v>1432913</v>
          </cell>
          <cell r="L26" t="str">
            <v xml:space="preserve">  1.9</v>
          </cell>
          <cell r="M26" t="str">
            <v>0.36</v>
          </cell>
          <cell r="N26" t="str">
            <v xml:space="preserve"> 19.6</v>
          </cell>
          <cell r="O26" t="str">
            <v>0.25</v>
          </cell>
          <cell r="P26" t="str">
            <v xml:space="preserve"> 41.3</v>
          </cell>
          <cell r="Q26" t="str">
            <v>0.24</v>
          </cell>
          <cell r="R26" t="str">
            <v xml:space="preserve"> 44.5</v>
          </cell>
          <cell r="S26" t="str">
            <v>0.22</v>
          </cell>
          <cell r="T26" t="str">
            <v xml:space="preserve"> 45.5</v>
          </cell>
          <cell r="U26" t="str">
            <v>0.18</v>
          </cell>
          <cell r="V26" t="str">
            <v xml:space="preserve">  3.1</v>
          </cell>
          <cell r="W26" t="str">
            <v>0.08</v>
          </cell>
          <cell r="X26" t="str">
            <v xml:space="preserve">  2.900</v>
          </cell>
          <cell r="Y26" t="str">
            <v>0.17</v>
          </cell>
          <cell r="Z26" t="str">
            <v xml:space="preserve">  0.150</v>
          </cell>
          <cell r="AA26" t="str">
            <v>0.16</v>
          </cell>
          <cell r="AB26" t="str">
            <v xml:space="preserve">  1.00</v>
          </cell>
          <cell r="AC26" t="str">
            <v>0.13</v>
          </cell>
          <cell r="AD26" t="str">
            <v xml:space="preserve">       101</v>
          </cell>
          <cell r="AE26" t="str">
            <v>GLENCOE S.G.</v>
          </cell>
          <cell r="AF26" t="str">
            <v>ARTIGAS</v>
          </cell>
          <cell r="AG26" t="str">
            <v>PINGO VIEJO NUP VISION 2304/05</v>
          </cell>
          <cell r="AH26" t="str">
            <v>PINGO VIEJO TORDO CORAZON 1334/07</v>
          </cell>
          <cell r="AI26" t="str">
            <v>1366202 ÑU PORA VISION 1017/01</v>
          </cell>
          <cell r="AJ26" t="str">
            <v>1372395 ÑU PORA FORTRESS 1603 / 02</v>
          </cell>
          <cell r="AK26" t="str">
            <v>1381726 CHAÑAR PORA 16 - 2336</v>
          </cell>
          <cell r="AL26" t="str">
            <v>1383194 PINGO VIEJO FORTRESS 1991-03</v>
          </cell>
          <cell r="AM26" t="str">
            <v>60%</v>
          </cell>
          <cell r="AN26" t="str">
            <v>60%</v>
          </cell>
          <cell r="AO26" t="str">
            <v>10%</v>
          </cell>
          <cell r="AP26" t="str">
            <v>10%</v>
          </cell>
          <cell r="AQ26" t="str">
            <v>90%</v>
          </cell>
          <cell r="AR26" t="str">
            <v>95%</v>
          </cell>
          <cell r="AS26" t="str">
            <v>10%</v>
          </cell>
          <cell r="AT26" t="str">
            <v>50%</v>
          </cell>
          <cell r="AU26" t="str">
            <v>20%</v>
          </cell>
          <cell r="AV26" t="str">
            <v>50%</v>
          </cell>
          <cell r="AW26">
            <v>1</v>
          </cell>
          <cell r="AX26">
            <v>1</v>
          </cell>
          <cell r="AY26">
            <v>5</v>
          </cell>
          <cell r="AZ26">
            <v>5</v>
          </cell>
          <cell r="BA26">
            <v>4</v>
          </cell>
          <cell r="BB26">
            <v>5</v>
          </cell>
          <cell r="BC26">
            <v>5</v>
          </cell>
          <cell r="BD26">
            <v>1</v>
          </cell>
          <cell r="BE26">
            <v>4</v>
          </cell>
          <cell r="BF26">
            <v>1</v>
          </cell>
          <cell r="BG26" t="str">
            <v xml:space="preserve">  1.9</v>
          </cell>
          <cell r="BH26" t="str">
            <v>0.62</v>
          </cell>
          <cell r="BI26" t="str">
            <v xml:space="preserve"> 21.3</v>
          </cell>
          <cell r="BJ26" t="str">
            <v>0.52</v>
          </cell>
          <cell r="BK26" t="str">
            <v xml:space="preserve"> 46.2</v>
          </cell>
          <cell r="BL26" t="str">
            <v>0.51</v>
          </cell>
          <cell r="BM26" t="str">
            <v xml:space="preserve"> 47.6</v>
          </cell>
          <cell r="BN26" t="str">
            <v>0.49</v>
          </cell>
          <cell r="BO26" t="str">
            <v xml:space="preserve"> 42.4</v>
          </cell>
          <cell r="BP26" t="str">
            <v>0.40</v>
          </cell>
          <cell r="BQ26" t="str">
            <v xml:space="preserve">  1.6</v>
          </cell>
          <cell r="BR26" t="str">
            <v>0.20</v>
          </cell>
          <cell r="BS26" t="str">
            <v xml:space="preserve">  3.610</v>
          </cell>
          <cell r="BT26" t="str">
            <v>0.42</v>
          </cell>
          <cell r="BU26" t="str">
            <v xml:space="preserve">  0.230</v>
          </cell>
          <cell r="BV26" t="str">
            <v>0.43</v>
          </cell>
          <cell r="BW26" t="str">
            <v>0.90</v>
          </cell>
          <cell r="BX26" t="str">
            <v>0.41</v>
          </cell>
          <cell r="BY26" t="str">
            <v xml:space="preserve">     99</v>
          </cell>
          <cell r="BZ26" t="str">
            <v xml:space="preserve">  1.4</v>
          </cell>
          <cell r="CA26" t="str">
            <v>0.39</v>
          </cell>
          <cell r="CB26" t="str">
            <v xml:space="preserve"> 17.1</v>
          </cell>
          <cell r="CC26" t="str">
            <v>0.30</v>
          </cell>
          <cell r="CD26" t="str">
            <v xml:space="preserve"> 34.9</v>
          </cell>
          <cell r="CE26" t="str">
            <v>0.33</v>
          </cell>
          <cell r="CF26" t="str">
            <v xml:space="preserve"> 40.8</v>
          </cell>
          <cell r="CG26" t="str">
            <v>0.31</v>
          </cell>
          <cell r="CH26" t="str">
            <v xml:space="preserve"> 47.0</v>
          </cell>
          <cell r="CI26" t="str">
            <v>0.25</v>
          </cell>
          <cell r="CJ26" t="str">
            <v xml:space="preserve">  4.7</v>
          </cell>
          <cell r="CK26" t="str">
            <v>0.14</v>
          </cell>
          <cell r="CL26" t="str">
            <v xml:space="preserve">  2.190</v>
          </cell>
          <cell r="CM26" t="str">
            <v>0.25</v>
          </cell>
          <cell r="CN26" t="str">
            <v xml:space="preserve">  0.100</v>
          </cell>
          <cell r="CO26" t="str">
            <v>0.27</v>
          </cell>
          <cell r="CP26" t="str">
            <v>1.00</v>
          </cell>
          <cell r="CQ26" t="str">
            <v>0.16</v>
          </cell>
          <cell r="CR26" t="str">
            <v xml:space="preserve">     99</v>
          </cell>
        </row>
        <row r="27">
          <cell r="A27">
            <v>4470</v>
          </cell>
          <cell r="B27" t="str">
            <v>1472768</v>
          </cell>
          <cell r="C27" t="str">
            <v>PINGO VIEJO GRAN BIFE 2686/11</v>
          </cell>
          <cell r="D27" t="str">
            <v>G074</v>
          </cell>
          <cell r="E27" t="str">
            <v>PINGO VIEJO</v>
          </cell>
          <cell r="F27" t="str">
            <v>Hembra</v>
          </cell>
          <cell r="G27">
            <v>40821</v>
          </cell>
          <cell r="H27">
            <v>40</v>
          </cell>
          <cell r="I27" t="str">
            <v>PN</v>
          </cell>
          <cell r="J27" t="str">
            <v>1403150</v>
          </cell>
          <cell r="K27" t="str">
            <v>1396529</v>
          </cell>
          <cell r="L27" t="str">
            <v xml:space="preserve">  1.8</v>
          </cell>
          <cell r="M27" t="str">
            <v>0.37</v>
          </cell>
          <cell r="N27" t="str">
            <v xml:space="preserve"> 21.8</v>
          </cell>
          <cell r="O27" t="str">
            <v>0.27</v>
          </cell>
          <cell r="P27" t="str">
            <v xml:space="preserve"> 34.9</v>
          </cell>
          <cell r="Q27" t="str">
            <v>0.26</v>
          </cell>
          <cell r="R27" t="str">
            <v xml:space="preserve"> 38.7</v>
          </cell>
          <cell r="S27" t="str">
            <v>0.25</v>
          </cell>
          <cell r="T27" t="str">
            <v xml:space="preserve"> 38.1</v>
          </cell>
          <cell r="U27" t="str">
            <v>0.20</v>
          </cell>
          <cell r="V27" t="str">
            <v xml:space="preserve">  4.5</v>
          </cell>
          <cell r="W27" t="str">
            <v>0.12</v>
          </cell>
          <cell r="X27" t="str">
            <v xml:space="preserve">  2.770</v>
          </cell>
          <cell r="Y27" t="str">
            <v>0.19</v>
          </cell>
          <cell r="Z27" t="str">
            <v xml:space="preserve">  0.050</v>
          </cell>
          <cell r="AA27" t="str">
            <v>0.17</v>
          </cell>
          <cell r="AB27" t="str">
            <v xml:space="preserve">  0.50</v>
          </cell>
          <cell r="AC27" t="str">
            <v>0.15</v>
          </cell>
          <cell r="AD27" t="str">
            <v xml:space="preserve">       112</v>
          </cell>
          <cell r="AE27" t="str">
            <v>GLENCOE S.G.</v>
          </cell>
          <cell r="AF27" t="str">
            <v>ARTIGAS</v>
          </cell>
          <cell r="AG27" t="str">
            <v>SATUR FORC BOOMER-3509</v>
          </cell>
          <cell r="AH27" t="str">
            <v>PINGO VIEJO PIRATA 1422/04</v>
          </cell>
          <cell r="AI27" t="str">
            <v>S000042 FORC 29F BOOMER 18L</v>
          </cell>
          <cell r="AJ27" t="str">
            <v>1373938 SATUR S. BOND 2930 - 3219</v>
          </cell>
          <cell r="AK27" t="str">
            <v>1354150 PINGO VIEJO GERBER ACLAIN 0659 / 00</v>
          </cell>
          <cell r="AL27" t="str">
            <v>1269207 ÑU PORA Ñ.P. DOMINO 1205 598/92</v>
          </cell>
          <cell r="AM27" t="str">
            <v>60%</v>
          </cell>
          <cell r="AN27" t="str">
            <v>30%</v>
          </cell>
          <cell r="AO27" t="str">
            <v>40%</v>
          </cell>
          <cell r="AP27" t="str">
            <v>40%</v>
          </cell>
          <cell r="AQ27" t="str">
            <v>50%</v>
          </cell>
          <cell r="AR27" t="str">
            <v>90%</v>
          </cell>
          <cell r="AS27" t="str">
            <v>10%</v>
          </cell>
          <cell r="AT27" t="str">
            <v>70%</v>
          </cell>
          <cell r="AU27" t="str">
            <v>70%</v>
          </cell>
          <cell r="AV27" t="str">
            <v>30%</v>
          </cell>
          <cell r="AW27">
            <v>1</v>
          </cell>
          <cell r="AX27">
            <v>3</v>
          </cell>
          <cell r="AY27">
            <v>2</v>
          </cell>
          <cell r="AZ27">
            <v>2</v>
          </cell>
          <cell r="BA27">
            <v>1</v>
          </cell>
          <cell r="BB27">
            <v>4</v>
          </cell>
          <cell r="BC27">
            <v>5</v>
          </cell>
          <cell r="BD27">
            <v>2</v>
          </cell>
          <cell r="BE27">
            <v>2</v>
          </cell>
          <cell r="BF27">
            <v>3</v>
          </cell>
          <cell r="BG27" t="str">
            <v xml:space="preserve">  1.1</v>
          </cell>
          <cell r="BH27" t="str">
            <v>0.77</v>
          </cell>
          <cell r="BI27" t="str">
            <v xml:space="preserve"> 24.0</v>
          </cell>
          <cell r="BJ27" t="str">
            <v>0.71</v>
          </cell>
          <cell r="BK27" t="str">
            <v xml:space="preserve"> 36.7</v>
          </cell>
          <cell r="BL27" t="str">
            <v>0.72</v>
          </cell>
          <cell r="BM27" t="str">
            <v xml:space="preserve"> 41.1</v>
          </cell>
          <cell r="BN27" t="str">
            <v>0.71</v>
          </cell>
          <cell r="BO27" t="str">
            <v xml:space="preserve"> 29.8</v>
          </cell>
          <cell r="BP27" t="str">
            <v>0.48</v>
          </cell>
          <cell r="BQ27" t="str">
            <v xml:space="preserve">  7.3</v>
          </cell>
          <cell r="BR27" t="str">
            <v>0.27</v>
          </cell>
          <cell r="BS27" t="str">
            <v xml:space="preserve">  4.130</v>
          </cell>
          <cell r="BT27" t="str">
            <v>0.66</v>
          </cell>
          <cell r="BU27" t="str">
            <v xml:space="preserve">  0.000</v>
          </cell>
          <cell r="BV27" t="str">
            <v>0.67</v>
          </cell>
          <cell r="BW27" t="str">
            <v>0.60</v>
          </cell>
          <cell r="BX27" t="str">
            <v>0.61</v>
          </cell>
          <cell r="BY27" t="str">
            <v xml:space="preserve">    136</v>
          </cell>
          <cell r="BZ27" t="str">
            <v xml:space="preserve">  2.1</v>
          </cell>
          <cell r="CA27" t="str">
            <v>0.43</v>
          </cell>
          <cell r="CB27" t="str">
            <v xml:space="preserve"> 18.6</v>
          </cell>
          <cell r="CC27" t="str">
            <v>0.36</v>
          </cell>
          <cell r="CD27" t="str">
            <v xml:space="preserve"> 31.5</v>
          </cell>
          <cell r="CE27" t="str">
            <v>0.37</v>
          </cell>
          <cell r="CF27" t="str">
            <v xml:space="preserve"> 35.2</v>
          </cell>
          <cell r="CG27" t="str">
            <v>0.35</v>
          </cell>
          <cell r="CH27" t="str">
            <v xml:space="preserve"> 44.4</v>
          </cell>
          <cell r="CI27" t="str">
            <v>0.34</v>
          </cell>
          <cell r="CJ27" t="str">
            <v xml:space="preserve">  1.7</v>
          </cell>
          <cell r="CK27" t="str">
            <v>0.26</v>
          </cell>
          <cell r="CL27" t="str">
            <v xml:space="preserve">  1.360</v>
          </cell>
          <cell r="CM27" t="str">
            <v>0.23</v>
          </cell>
          <cell r="CN27" t="str">
            <v xml:space="preserve">  0.130</v>
          </cell>
          <cell r="CO27" t="str">
            <v>0.19</v>
          </cell>
          <cell r="CP27" t="str">
            <v>0.50</v>
          </cell>
          <cell r="CQ27" t="str">
            <v>0.17</v>
          </cell>
          <cell r="CR27" t="str">
            <v xml:space="preserve">     85</v>
          </cell>
        </row>
        <row r="28">
          <cell r="A28">
            <v>5844</v>
          </cell>
          <cell r="B28" t="str">
            <v>1451268</v>
          </cell>
          <cell r="C28" t="str">
            <v>PINGO VIEJO FORK BOOMER/1754/09</v>
          </cell>
          <cell r="D28" t="str">
            <v>G074</v>
          </cell>
          <cell r="E28" t="str">
            <v>PINGO VIEJO</v>
          </cell>
          <cell r="F28" t="str">
            <v>Hembra</v>
          </cell>
          <cell r="G28">
            <v>40058</v>
          </cell>
          <cell r="H28">
            <v>37</v>
          </cell>
          <cell r="I28" t="str">
            <v>TE</v>
          </cell>
          <cell r="J28" t="str">
            <v>S000042</v>
          </cell>
          <cell r="K28" t="str">
            <v>1320799</v>
          </cell>
          <cell r="L28" t="str">
            <v xml:space="preserve">  1.5</v>
          </cell>
          <cell r="M28" t="str">
            <v>0.23</v>
          </cell>
          <cell r="N28" t="str">
            <v xml:space="preserve"> 22.5</v>
          </cell>
          <cell r="O28" t="str">
            <v>0.21</v>
          </cell>
          <cell r="P28" t="str">
            <v xml:space="preserve"> 36.7</v>
          </cell>
          <cell r="Q28" t="str">
            <v>0.22</v>
          </cell>
          <cell r="R28" t="str">
            <v xml:space="preserve"> 39.0</v>
          </cell>
          <cell r="S28" t="str">
            <v>0.22</v>
          </cell>
          <cell r="T28" t="str">
            <v xml:space="preserve"> 33.5</v>
          </cell>
          <cell r="U28" t="str">
            <v>0.20</v>
          </cell>
          <cell r="V28" t="str">
            <v xml:space="preserve">  6.2</v>
          </cell>
          <cell r="W28" t="str">
            <v>0.19</v>
          </cell>
          <cell r="X28" t="str">
            <v xml:space="preserve">  3.160</v>
          </cell>
          <cell r="Y28" t="str">
            <v>0.19</v>
          </cell>
          <cell r="Z28" t="str">
            <v xml:space="preserve">  0.030</v>
          </cell>
          <cell r="AA28" t="str">
            <v>0.18</v>
          </cell>
          <cell r="AB28" t="str">
            <v xml:space="preserve">  0.50</v>
          </cell>
          <cell r="AC28" t="str">
            <v>0.18</v>
          </cell>
          <cell r="AD28" t="str">
            <v xml:space="preserve">       124</v>
          </cell>
          <cell r="AE28" t="str">
            <v>GLENCOE S.G.</v>
          </cell>
          <cell r="AF28" t="str">
            <v>ARTIGAS</v>
          </cell>
          <cell r="AG28" t="str">
            <v>FORC 29F BOOMER 18L</v>
          </cell>
          <cell r="AH28" t="str">
            <v>ÑU-PORA TIM.EXPRESS 1-1579-97</v>
          </cell>
          <cell r="AI28" t="str">
            <v>S000009 CS BOOMER 29F</v>
          </cell>
          <cell r="AJ28" t="str">
            <v>T004710</v>
          </cell>
          <cell r="AK28" t="str">
            <v>1254838 TIMBO EXPRESS 211-098 F</v>
          </cell>
          <cell r="AL28" t="str">
            <v>1291441 ÑU-PORA GENERATOR 1139/94</v>
          </cell>
          <cell r="AM28" t="str">
            <v>40%</v>
          </cell>
          <cell r="AN28" t="str">
            <v>30%</v>
          </cell>
          <cell r="AO28" t="str">
            <v>30%</v>
          </cell>
          <cell r="AP28" t="str">
            <v>40%</v>
          </cell>
          <cell r="AQ28" t="str">
            <v>30%</v>
          </cell>
          <cell r="AR28" t="str">
            <v>70%</v>
          </cell>
          <cell r="AS28" t="str">
            <v>10%</v>
          </cell>
          <cell r="AT28" t="str">
            <v>80%</v>
          </cell>
          <cell r="AU28" t="str">
            <v>70%</v>
          </cell>
          <cell r="AV28" t="str">
            <v>20%</v>
          </cell>
          <cell r="AW28">
            <v>2</v>
          </cell>
          <cell r="AX28">
            <v>3</v>
          </cell>
          <cell r="AY28">
            <v>3</v>
          </cell>
          <cell r="AZ28">
            <v>2</v>
          </cell>
          <cell r="BA28">
            <v>3</v>
          </cell>
          <cell r="BB28">
            <v>2</v>
          </cell>
          <cell r="BC28">
            <v>5</v>
          </cell>
          <cell r="BD28">
            <v>3</v>
          </cell>
          <cell r="BE28">
            <v>2</v>
          </cell>
          <cell r="BF28">
            <v>4</v>
          </cell>
          <cell r="BG28" t="str">
            <v xml:space="preserve">  1.5</v>
          </cell>
          <cell r="BH28" t="str">
            <v>0.90</v>
          </cell>
          <cell r="BI28" t="str">
            <v xml:space="preserve"> 23.0</v>
          </cell>
          <cell r="BJ28" t="str">
            <v>0.86</v>
          </cell>
          <cell r="BK28" t="str">
            <v xml:space="preserve"> 39.3</v>
          </cell>
          <cell r="BL28" t="str">
            <v>0.86</v>
          </cell>
          <cell r="BM28" t="str">
            <v xml:space="preserve"> 42.0</v>
          </cell>
          <cell r="BN28" t="str">
            <v>0.85</v>
          </cell>
          <cell r="BO28" t="str">
            <v xml:space="preserve"> 33.5</v>
          </cell>
          <cell r="BP28" t="str">
            <v>0.76</v>
          </cell>
          <cell r="BQ28" t="str">
            <v xml:space="preserve">  9.3</v>
          </cell>
          <cell r="BR28" t="str">
            <v>0.68</v>
          </cell>
          <cell r="BS28" t="str">
            <v xml:space="preserve">  3.740</v>
          </cell>
          <cell r="BT28" t="str">
            <v>0.82</v>
          </cell>
          <cell r="BU28" t="str">
            <v xml:space="preserve"> -0.080</v>
          </cell>
          <cell r="BV28" t="str">
            <v>0.82</v>
          </cell>
          <cell r="BW28" t="str">
            <v>0.40</v>
          </cell>
          <cell r="BX28" t="str">
            <v>0.78</v>
          </cell>
          <cell r="BY28" t="str">
            <v xml:space="preserve">    141</v>
          </cell>
          <cell r="BZ28" t="str">
            <v xml:space="preserve">  1.6</v>
          </cell>
          <cell r="CA28" t="str">
            <v>0.42</v>
          </cell>
          <cell r="CB28" t="str">
            <v xml:space="preserve"> 22.0</v>
          </cell>
          <cell r="CC28" t="str">
            <v>0.36</v>
          </cell>
          <cell r="CD28" t="str">
            <v xml:space="preserve"> 34.0</v>
          </cell>
          <cell r="CE28" t="str">
            <v>0.37</v>
          </cell>
          <cell r="CF28" t="str">
            <v xml:space="preserve"> 35.9</v>
          </cell>
          <cell r="CG28" t="str">
            <v>0.37</v>
          </cell>
          <cell r="CH28" t="str">
            <v xml:space="preserve"> 33.6</v>
          </cell>
          <cell r="CI28" t="str">
            <v>0.30</v>
          </cell>
          <cell r="CJ28" t="str">
            <v xml:space="preserve">  3.1</v>
          </cell>
          <cell r="CK28" t="str">
            <v>0.32</v>
          </cell>
          <cell r="CL28" t="str">
            <v xml:space="preserve">  2.580</v>
          </cell>
          <cell r="CM28" t="str">
            <v>0.25</v>
          </cell>
          <cell r="CN28" t="str">
            <v xml:space="preserve">  0.130</v>
          </cell>
          <cell r="CO28" t="str">
            <v>0.21</v>
          </cell>
          <cell r="CP28" t="str">
            <v>0.70</v>
          </cell>
          <cell r="CQ28" t="str">
            <v>0.21</v>
          </cell>
          <cell r="CR28" t="str">
            <v xml:space="preserve">    108</v>
          </cell>
        </row>
        <row r="29">
          <cell r="A29">
            <v>6223</v>
          </cell>
          <cell r="B29" t="str">
            <v>1459936</v>
          </cell>
          <cell r="C29" t="str">
            <v>TORDO</v>
          </cell>
          <cell r="D29" t="str">
            <v>H225</v>
          </cell>
          <cell r="E29" t="str">
            <v>LA MAGDALENA</v>
          </cell>
          <cell r="F29" t="str">
            <v>Macho</v>
          </cell>
          <cell r="G29">
            <v>40392</v>
          </cell>
          <cell r="H29">
            <v>35</v>
          </cell>
          <cell r="I29" t="str">
            <v>PN</v>
          </cell>
          <cell r="J29" t="str">
            <v>S000091</v>
          </cell>
          <cell r="K29" t="str">
            <v>1398033</v>
          </cell>
          <cell r="L29" t="str">
            <v xml:space="preserve">  1.9</v>
          </cell>
          <cell r="M29" t="str">
            <v>0.38</v>
          </cell>
          <cell r="N29" t="str">
            <v xml:space="preserve"> 19.1</v>
          </cell>
          <cell r="O29" t="str">
            <v>0.32</v>
          </cell>
          <cell r="P29" t="str">
            <v xml:space="preserve"> 40.3</v>
          </cell>
          <cell r="Q29" t="str">
            <v>0.33</v>
          </cell>
          <cell r="R29" t="str">
            <v xml:space="preserve"> 44.2</v>
          </cell>
          <cell r="S29" t="str">
            <v>0.32</v>
          </cell>
          <cell r="T29" t="str">
            <v xml:space="preserve"> 48.4</v>
          </cell>
          <cell r="U29" t="str">
            <v>0.27</v>
          </cell>
          <cell r="V29" t="str">
            <v xml:space="preserve">  9.0</v>
          </cell>
          <cell r="W29" t="str">
            <v>0.18</v>
          </cell>
          <cell r="X29" t="str">
            <v xml:space="preserve">  0.770</v>
          </cell>
          <cell r="Y29" t="str">
            <v>0.27</v>
          </cell>
          <cell r="Z29" t="str">
            <v xml:space="preserve">  0.150</v>
          </cell>
          <cell r="AA29" t="str">
            <v>0.29</v>
          </cell>
          <cell r="AB29" t="str">
            <v xml:space="preserve">  0.90</v>
          </cell>
          <cell r="AC29" t="str">
            <v>0.29</v>
          </cell>
          <cell r="AD29" t="str">
            <v xml:space="preserve">       128</v>
          </cell>
          <cell r="AE29" t="str">
            <v>LOS TORDOS S.A.</v>
          </cell>
          <cell r="AF29" t="str">
            <v>SALTO</v>
          </cell>
          <cell r="AG29" t="str">
            <v>STAR BRIGHT FUTURE 533P ET</v>
          </cell>
          <cell r="AH29" t="str">
            <v>MAGDALENA BARRIL - 3507</v>
          </cell>
          <cell r="AI29" t="str">
            <v>S000047 REMITALL ONLINE 122L</v>
          </cell>
          <cell r="AJ29" t="str">
            <v>T004944</v>
          </cell>
          <cell r="AK29" t="str">
            <v>1322364 LT 113</v>
          </cell>
          <cell r="AL29" t="str">
            <v>1360009 MAGDALENA FELTÓN 1859</v>
          </cell>
          <cell r="AM29" t="str">
            <v>60%</v>
          </cell>
          <cell r="AN29" t="str">
            <v>60%</v>
          </cell>
          <cell r="AO29" t="str">
            <v>20%</v>
          </cell>
          <cell r="AP29" t="str">
            <v>10%</v>
          </cell>
          <cell r="AQ29" t="str">
            <v>95%</v>
          </cell>
          <cell r="AR29" t="str">
            <v>40%</v>
          </cell>
          <cell r="AS29" t="str">
            <v>80%</v>
          </cell>
          <cell r="AT29" t="str">
            <v>50%</v>
          </cell>
          <cell r="AU29" t="str">
            <v>20%</v>
          </cell>
          <cell r="AV29" t="str">
            <v>10%</v>
          </cell>
          <cell r="AW29">
            <v>1</v>
          </cell>
          <cell r="AX29">
            <v>1</v>
          </cell>
          <cell r="AY29">
            <v>4</v>
          </cell>
          <cell r="AZ29">
            <v>5</v>
          </cell>
          <cell r="BA29">
            <v>5</v>
          </cell>
          <cell r="BB29">
            <v>2</v>
          </cell>
          <cell r="BC29">
            <v>3</v>
          </cell>
          <cell r="BD29">
            <v>1</v>
          </cell>
          <cell r="BE29">
            <v>4</v>
          </cell>
          <cell r="BF29">
            <v>5</v>
          </cell>
          <cell r="BG29" t="str">
            <v xml:space="preserve">  2.7</v>
          </cell>
          <cell r="BH29" t="str">
            <v>0.89</v>
          </cell>
          <cell r="BI29" t="str">
            <v xml:space="preserve"> 26.8</v>
          </cell>
          <cell r="BJ29" t="str">
            <v>0.84</v>
          </cell>
          <cell r="BK29" t="str">
            <v xml:space="preserve"> 48.5</v>
          </cell>
          <cell r="BL29" t="str">
            <v>0.81</v>
          </cell>
          <cell r="BM29" t="str">
            <v xml:space="preserve"> 53.2</v>
          </cell>
          <cell r="BN29" t="str">
            <v>0.75</v>
          </cell>
          <cell r="BO29" t="str">
            <v xml:space="preserve"> 64.4</v>
          </cell>
          <cell r="BP29" t="str">
            <v>0.64</v>
          </cell>
          <cell r="BQ29" t="str">
            <v xml:space="preserve"> 16.0</v>
          </cell>
          <cell r="BR29" t="str">
            <v>0.59</v>
          </cell>
          <cell r="BS29" t="str">
            <v xml:space="preserve">  0.770</v>
          </cell>
          <cell r="BT29" t="str">
            <v>0.73</v>
          </cell>
          <cell r="BU29" t="str">
            <v xml:space="preserve">  0.230</v>
          </cell>
          <cell r="BV29" t="str">
            <v>0.73</v>
          </cell>
          <cell r="BW29" t="str">
            <v>0.90</v>
          </cell>
          <cell r="BX29" t="str">
            <v>0.58</v>
          </cell>
          <cell r="BY29" t="str">
            <v xml:space="preserve">    194</v>
          </cell>
          <cell r="BZ29" t="str">
            <v xml:space="preserve">  1.1</v>
          </cell>
          <cell r="CA29" t="str">
            <v>0.44</v>
          </cell>
          <cell r="CB29" t="str">
            <v xml:space="preserve"> 13.4</v>
          </cell>
          <cell r="CC29" t="str">
            <v>0.36</v>
          </cell>
          <cell r="CD29" t="str">
            <v xml:space="preserve"> 26.4</v>
          </cell>
          <cell r="CE29" t="str">
            <v>0.37</v>
          </cell>
          <cell r="CF29" t="str">
            <v xml:space="preserve"> 28.0</v>
          </cell>
          <cell r="CG29" t="str">
            <v>0.37</v>
          </cell>
          <cell r="CH29" t="str">
            <v xml:space="preserve"> 21.6</v>
          </cell>
          <cell r="CI29" t="str">
            <v>0.36</v>
          </cell>
          <cell r="CJ29" t="str">
            <v xml:space="preserve">  3.0</v>
          </cell>
          <cell r="CK29" t="str">
            <v>0.29</v>
          </cell>
          <cell r="CL29" t="str">
            <v xml:space="preserve">  0.840</v>
          </cell>
          <cell r="CM29" t="str">
            <v>0.31</v>
          </cell>
          <cell r="CN29" t="str">
            <v xml:space="preserve">  0.180</v>
          </cell>
          <cell r="CO29" t="str">
            <v>0.32</v>
          </cell>
          <cell r="CP29" t="str">
            <v>0.70</v>
          </cell>
          <cell r="CQ29" t="str">
            <v>0.23</v>
          </cell>
          <cell r="CR29" t="str">
            <v xml:space="preserve">     74</v>
          </cell>
        </row>
        <row r="30">
          <cell r="A30">
            <v>6276</v>
          </cell>
          <cell r="B30" t="str">
            <v>1460312</v>
          </cell>
          <cell r="C30" t="str">
            <v>TORDO</v>
          </cell>
          <cell r="D30" t="str">
            <v>H225</v>
          </cell>
          <cell r="E30" t="str">
            <v>LA MAGDALENA</v>
          </cell>
          <cell r="F30" t="str">
            <v>Macho</v>
          </cell>
          <cell r="G30">
            <v>40401</v>
          </cell>
          <cell r="H30">
            <v>34</v>
          </cell>
          <cell r="I30" t="str">
            <v>PN</v>
          </cell>
          <cell r="J30" t="str">
            <v>1439427</v>
          </cell>
          <cell r="K30" t="str">
            <v>1434790</v>
          </cell>
          <cell r="L30" t="str">
            <v xml:space="preserve">  2.0</v>
          </cell>
          <cell r="M30" t="str">
            <v>0.37</v>
          </cell>
          <cell r="N30" t="str">
            <v xml:space="preserve"> 22.7</v>
          </cell>
          <cell r="O30" t="str">
            <v>0.29</v>
          </cell>
          <cell r="P30" t="str">
            <v xml:space="preserve"> 37.1</v>
          </cell>
          <cell r="Q30" t="str">
            <v>0.31</v>
          </cell>
          <cell r="R30" t="str">
            <v xml:space="preserve"> 43.4</v>
          </cell>
          <cell r="S30" t="str">
            <v>0.30</v>
          </cell>
          <cell r="T30" t="str">
            <v xml:space="preserve"> 43.8</v>
          </cell>
          <cell r="U30" t="str">
            <v>0.23</v>
          </cell>
          <cell r="V30" t="str">
            <v xml:space="preserve">  7.0</v>
          </cell>
          <cell r="W30" t="str">
            <v>0.09</v>
          </cell>
          <cell r="X30" t="str">
            <v xml:space="preserve">  2.130</v>
          </cell>
          <cell r="Y30" t="str">
            <v>0.25</v>
          </cell>
          <cell r="Z30" t="str">
            <v xml:space="preserve">  0.150</v>
          </cell>
          <cell r="AA30" t="str">
            <v>0.26</v>
          </cell>
          <cell r="AB30" t="str">
            <v xml:space="preserve">  0.30</v>
          </cell>
          <cell r="AC30" t="str">
            <v>0.25</v>
          </cell>
          <cell r="AD30" t="str">
            <v xml:space="preserve">       126</v>
          </cell>
          <cell r="AE30" t="str">
            <v>LOS TORDOS S.A.</v>
          </cell>
          <cell r="AF30" t="str">
            <v>SALTO</v>
          </cell>
          <cell r="AG30" t="str">
            <v>TORDO BIFE ANCHO 5410</v>
          </cell>
          <cell r="AH30" t="str">
            <v>MAGDALENA TAURO- 5271</v>
          </cell>
          <cell r="AI30" t="str">
            <v>1373170 ANCARES GODUNOV 37 25</v>
          </cell>
          <cell r="AJ30" t="str">
            <v>1362779 MAGDALENA ESPA. 1964</v>
          </cell>
          <cell r="AK30" t="str">
            <v>1377707 TAURINO NET 2302</v>
          </cell>
          <cell r="AL30" t="str">
            <v>1350788 MAGDALENA CORAZON 1301</v>
          </cell>
          <cell r="AM30" t="str">
            <v>70%</v>
          </cell>
          <cell r="AN30" t="str">
            <v>30%</v>
          </cell>
          <cell r="AO30" t="str">
            <v>30%</v>
          </cell>
          <cell r="AP30" t="str">
            <v>20%</v>
          </cell>
          <cell r="AQ30" t="str">
            <v>80%</v>
          </cell>
          <cell r="AR30" t="str">
            <v>60%</v>
          </cell>
          <cell r="AS30" t="str">
            <v>30%</v>
          </cell>
          <cell r="AT30" t="str">
            <v>50%</v>
          </cell>
          <cell r="AU30" t="str">
            <v>90%</v>
          </cell>
          <cell r="AV30" t="str">
            <v>20%</v>
          </cell>
          <cell r="AW30">
            <v>2</v>
          </cell>
          <cell r="AX30">
            <v>3</v>
          </cell>
          <cell r="AY30">
            <v>3</v>
          </cell>
          <cell r="AZ30">
            <v>4</v>
          </cell>
          <cell r="BA30">
            <v>3</v>
          </cell>
          <cell r="BB30">
            <v>1</v>
          </cell>
          <cell r="BC30">
            <v>3</v>
          </cell>
          <cell r="BD30">
            <v>1</v>
          </cell>
          <cell r="BE30">
            <v>4</v>
          </cell>
          <cell r="BF30">
            <v>4</v>
          </cell>
          <cell r="BG30" t="str">
            <v xml:space="preserve">  1.6</v>
          </cell>
          <cell r="BH30" t="str">
            <v>0.67</v>
          </cell>
          <cell r="BI30" t="str">
            <v xml:space="preserve"> 21.1</v>
          </cell>
          <cell r="BJ30" t="str">
            <v>0.58</v>
          </cell>
          <cell r="BK30" t="str">
            <v xml:space="preserve"> 33.7</v>
          </cell>
          <cell r="BL30" t="str">
            <v>0.60</v>
          </cell>
          <cell r="BM30" t="str">
            <v xml:space="preserve"> 40.8</v>
          </cell>
          <cell r="BN30" t="str">
            <v>0.57</v>
          </cell>
          <cell r="BO30" t="str">
            <v xml:space="preserve"> 37.4</v>
          </cell>
          <cell r="BP30" t="str">
            <v>0.40</v>
          </cell>
          <cell r="BQ30" t="str">
            <v xml:space="preserve">  7.0</v>
          </cell>
          <cell r="BR30" t="str">
            <v>0.19</v>
          </cell>
          <cell r="BS30" t="str">
            <v xml:space="preserve">  1.810</v>
          </cell>
          <cell r="BT30" t="str">
            <v>0.51</v>
          </cell>
          <cell r="BU30" t="str">
            <v xml:space="preserve">  0.180</v>
          </cell>
          <cell r="BV30" t="str">
            <v>0.52</v>
          </cell>
          <cell r="BW30" t="str">
            <v>0.80</v>
          </cell>
          <cell r="BX30" t="str">
            <v>0.49</v>
          </cell>
          <cell r="BY30" t="str">
            <v xml:space="preserve">    125</v>
          </cell>
          <cell r="BZ30" t="str">
            <v xml:space="preserve">  1.5</v>
          </cell>
          <cell r="CA30" t="str">
            <v>0.41</v>
          </cell>
          <cell r="CB30" t="str">
            <v xml:space="preserve"> 19.0</v>
          </cell>
          <cell r="CC30" t="str">
            <v>0.33</v>
          </cell>
          <cell r="CD30" t="str">
            <v xml:space="preserve"> 33.6</v>
          </cell>
          <cell r="CE30" t="str">
            <v>0.35</v>
          </cell>
          <cell r="CF30" t="str">
            <v xml:space="preserve"> 39.6</v>
          </cell>
          <cell r="CG30" t="str">
            <v>0.34</v>
          </cell>
          <cell r="CH30" t="str">
            <v xml:space="preserve"> 40.8</v>
          </cell>
          <cell r="CI30" t="str">
            <v>0.33</v>
          </cell>
          <cell r="CJ30" t="str">
            <v xml:space="preserve">  7.1</v>
          </cell>
          <cell r="CK30" t="str">
            <v>0.23</v>
          </cell>
          <cell r="CL30" t="str">
            <v xml:space="preserve">  1.610</v>
          </cell>
          <cell r="CM30" t="str">
            <v>0.28</v>
          </cell>
          <cell r="CN30" t="str">
            <v xml:space="preserve">  0.050</v>
          </cell>
          <cell r="CO30" t="str">
            <v>0.29</v>
          </cell>
          <cell r="CP30" t="str">
            <v>0.20</v>
          </cell>
          <cell r="CQ30" t="str">
            <v>0.20</v>
          </cell>
          <cell r="CR30" t="str">
            <v xml:space="preserve">    111</v>
          </cell>
        </row>
        <row r="31">
          <cell r="A31">
            <v>6303</v>
          </cell>
          <cell r="B31" t="str">
            <v>1464600</v>
          </cell>
          <cell r="C31" t="str">
            <v>TORDO LEGACY-6303</v>
          </cell>
          <cell r="D31" t="str">
            <v>H225</v>
          </cell>
          <cell r="E31" t="str">
            <v>LA MAGDALENA</v>
          </cell>
          <cell r="F31" t="str">
            <v>Macho</v>
          </cell>
          <cell r="G31">
            <v>40406</v>
          </cell>
          <cell r="H31">
            <v>35</v>
          </cell>
          <cell r="I31" t="str">
            <v>PN</v>
          </cell>
          <cell r="J31" t="str">
            <v>S000122</v>
          </cell>
          <cell r="K31" t="str">
            <v>1409230</v>
          </cell>
          <cell r="L31" t="str">
            <v xml:space="preserve">  1.7</v>
          </cell>
          <cell r="M31" t="str">
            <v>0.38</v>
          </cell>
          <cell r="N31" t="str">
            <v xml:space="preserve"> 19.0</v>
          </cell>
          <cell r="O31" t="str">
            <v>0.31</v>
          </cell>
          <cell r="P31" t="str">
            <v xml:space="preserve"> 39.9</v>
          </cell>
          <cell r="Q31" t="str">
            <v>0.33</v>
          </cell>
          <cell r="R31" t="str">
            <v xml:space="preserve"> 43.6</v>
          </cell>
          <cell r="S31" t="str">
            <v>0.31</v>
          </cell>
          <cell r="T31" t="str">
            <v xml:space="preserve"> 45.5</v>
          </cell>
          <cell r="U31" t="str">
            <v>0.25</v>
          </cell>
          <cell r="V31" t="str">
            <v xml:space="preserve">  7.3</v>
          </cell>
          <cell r="W31" t="str">
            <v>0.12</v>
          </cell>
          <cell r="X31" t="str">
            <v xml:space="preserve">  1.610</v>
          </cell>
          <cell r="Y31" t="str">
            <v>0.26</v>
          </cell>
          <cell r="Z31" t="str">
            <v xml:space="preserve">  0.030</v>
          </cell>
          <cell r="AA31" t="str">
            <v>0.27</v>
          </cell>
          <cell r="AB31" t="str">
            <v xml:space="preserve">  1.40</v>
          </cell>
          <cell r="AC31" t="str">
            <v>0.28</v>
          </cell>
          <cell r="AD31" t="str">
            <v xml:space="preserve">       124</v>
          </cell>
          <cell r="AE31" t="str">
            <v>LOS TORDOS S.A.</v>
          </cell>
          <cell r="AF31" t="str">
            <v>SALTO</v>
          </cell>
          <cell r="AG31" t="str">
            <v>HCC LEGACY S01 ET</v>
          </cell>
          <cell r="AH31" t="str">
            <v>MAGDALENA LT 2059-4112</v>
          </cell>
          <cell r="AI31" t="str">
            <v>S000047 REMITALL ONLINE 122L</v>
          </cell>
          <cell r="AJ31" t="str">
            <v>T005050</v>
          </cell>
          <cell r="AK31" t="str">
            <v>1365430 TORDO BARRIL 2059</v>
          </cell>
          <cell r="AL31" t="str">
            <v>1377035 MAGDALENA GERARD 2527</v>
          </cell>
          <cell r="AM31" t="str">
            <v>60%</v>
          </cell>
          <cell r="AN31" t="str">
            <v>60%</v>
          </cell>
          <cell r="AO31" t="str">
            <v>20%</v>
          </cell>
          <cell r="AP31" t="str">
            <v>20%</v>
          </cell>
          <cell r="AQ31" t="str">
            <v>90%</v>
          </cell>
          <cell r="AR31" t="str">
            <v>60%</v>
          </cell>
          <cell r="AS31" t="str">
            <v>40%</v>
          </cell>
          <cell r="AT31" t="str">
            <v>80%</v>
          </cell>
          <cell r="AU31" t="str">
            <v>5%</v>
          </cell>
          <cell r="AV31" t="str">
            <v>20%</v>
          </cell>
          <cell r="AW31">
            <v>1</v>
          </cell>
          <cell r="AX31">
            <v>1</v>
          </cell>
          <cell r="AY31">
            <v>4</v>
          </cell>
          <cell r="AZ31">
            <v>4</v>
          </cell>
          <cell r="BA31">
            <v>4</v>
          </cell>
          <cell r="BB31">
            <v>1</v>
          </cell>
          <cell r="BC31">
            <v>2</v>
          </cell>
          <cell r="BD31">
            <v>3</v>
          </cell>
          <cell r="BE31">
            <v>6</v>
          </cell>
          <cell r="BF31">
            <v>4</v>
          </cell>
          <cell r="BG31" t="str">
            <v xml:space="preserve">  2.4</v>
          </cell>
          <cell r="BH31" t="str">
            <v>0.82</v>
          </cell>
          <cell r="BI31" t="str">
            <v xml:space="preserve"> 23.5</v>
          </cell>
          <cell r="BJ31" t="str">
            <v>0.74</v>
          </cell>
          <cell r="BK31" t="str">
            <v xml:space="preserve"> 43.3</v>
          </cell>
          <cell r="BL31" t="str">
            <v>0.71</v>
          </cell>
          <cell r="BM31" t="str">
            <v xml:space="preserve"> 45.2</v>
          </cell>
          <cell r="BN31" t="str">
            <v>0.66</v>
          </cell>
          <cell r="BO31" t="str">
            <v xml:space="preserve"> 48.2</v>
          </cell>
          <cell r="BP31" t="str">
            <v>0.48</v>
          </cell>
          <cell r="BQ31" t="str">
            <v xml:space="preserve">  9.5</v>
          </cell>
          <cell r="BR31" t="str">
            <v>0.35</v>
          </cell>
          <cell r="BS31" t="str">
            <v xml:space="preserve">  3.100</v>
          </cell>
          <cell r="BT31" t="str">
            <v>0.61</v>
          </cell>
          <cell r="BU31" t="str">
            <v xml:space="preserve">  0.180</v>
          </cell>
          <cell r="BV31" t="str">
            <v>0.61</v>
          </cell>
          <cell r="BW31" t="str">
            <v>0.80</v>
          </cell>
          <cell r="BX31" t="str">
            <v>0.44</v>
          </cell>
          <cell r="BY31" t="str">
            <v xml:space="preserve">    148</v>
          </cell>
          <cell r="BZ31" t="str">
            <v xml:space="preserve">  1.4</v>
          </cell>
          <cell r="CA31" t="str">
            <v>0.40</v>
          </cell>
          <cell r="CB31" t="str">
            <v xml:space="preserve"> 18.1</v>
          </cell>
          <cell r="CC31" t="str">
            <v>0.33</v>
          </cell>
          <cell r="CD31" t="str">
            <v xml:space="preserve"> 38.5</v>
          </cell>
          <cell r="CE31" t="str">
            <v>0.35</v>
          </cell>
          <cell r="CF31" t="str">
            <v xml:space="preserve"> 41.5</v>
          </cell>
          <cell r="CG31" t="str">
            <v>0.34</v>
          </cell>
          <cell r="CH31" t="str">
            <v xml:space="preserve"> 41.7</v>
          </cell>
          <cell r="CI31" t="str">
            <v>0.33</v>
          </cell>
          <cell r="CJ31" t="str">
            <v xml:space="preserve">  5.8</v>
          </cell>
          <cell r="CK31" t="str">
            <v>0.22</v>
          </cell>
          <cell r="CL31" t="str">
            <v xml:space="preserve">  1.230</v>
          </cell>
          <cell r="CM31" t="str">
            <v>0.28</v>
          </cell>
          <cell r="CN31" t="str">
            <v xml:space="preserve">  0.030</v>
          </cell>
          <cell r="CO31" t="str">
            <v>0.30</v>
          </cell>
          <cell r="CP31" t="str">
            <v>1.40</v>
          </cell>
          <cell r="CQ31" t="str">
            <v>0.21</v>
          </cell>
          <cell r="CR31" t="str">
            <v xml:space="preserve">    113</v>
          </cell>
        </row>
        <row r="32">
          <cell r="A32">
            <v>6361</v>
          </cell>
          <cell r="B32" t="str">
            <v>1464648</v>
          </cell>
          <cell r="C32" t="str">
            <v>TORDO FUTURE-6361</v>
          </cell>
          <cell r="D32" t="str">
            <v>H225</v>
          </cell>
          <cell r="E32" t="str">
            <v>LA MAGDALENA</v>
          </cell>
          <cell r="F32" t="str">
            <v>Macho</v>
          </cell>
          <cell r="G32">
            <v>40423</v>
          </cell>
          <cell r="H32">
            <v>36</v>
          </cell>
          <cell r="I32" t="str">
            <v>PN</v>
          </cell>
          <cell r="J32" t="str">
            <v>S000091</v>
          </cell>
          <cell r="K32" t="str">
            <v>1398583</v>
          </cell>
          <cell r="L32" t="str">
            <v xml:space="preserve">  1.9</v>
          </cell>
          <cell r="M32" t="str">
            <v>0.38</v>
          </cell>
          <cell r="N32" t="str">
            <v xml:space="preserve"> 21.3</v>
          </cell>
          <cell r="O32" t="str">
            <v>0.31</v>
          </cell>
          <cell r="P32" t="str">
            <v xml:space="preserve"> 36.2</v>
          </cell>
          <cell r="Q32" t="str">
            <v>0.33</v>
          </cell>
          <cell r="R32" t="str">
            <v xml:space="preserve"> 37.3</v>
          </cell>
          <cell r="S32" t="str">
            <v>0.31</v>
          </cell>
          <cell r="T32" t="str">
            <v xml:space="preserve"> 47.9</v>
          </cell>
          <cell r="U32" t="str">
            <v>0.25</v>
          </cell>
          <cell r="V32" t="str">
            <v xml:space="preserve"> 10.6</v>
          </cell>
          <cell r="W32" t="str">
            <v>0.15</v>
          </cell>
          <cell r="X32" t="str">
            <v xml:space="preserve">  0.390</v>
          </cell>
          <cell r="Y32" t="str">
            <v>0.25</v>
          </cell>
          <cell r="Z32" t="str">
            <v xml:space="preserve">  0.250</v>
          </cell>
          <cell r="AA32" t="str">
            <v>0.26</v>
          </cell>
          <cell r="AB32" t="str">
            <v xml:space="preserve">  0.50</v>
          </cell>
          <cell r="AC32" t="str">
            <v>0.28</v>
          </cell>
          <cell r="AD32" t="str">
            <v xml:space="preserve">       141</v>
          </cell>
          <cell r="AE32" t="str">
            <v>LOS TORDOS S.A.</v>
          </cell>
          <cell r="AF32" t="str">
            <v>SALTO</v>
          </cell>
          <cell r="AG32" t="str">
            <v>STAR BRIGHT FUTURE 533P ET</v>
          </cell>
          <cell r="AH32" t="str">
            <v>MAGDALENA JUNIOR 3658</v>
          </cell>
          <cell r="AI32" t="str">
            <v>S000047 REMITALL ONLINE 122L</v>
          </cell>
          <cell r="AJ32" t="str">
            <v>T004944</v>
          </cell>
          <cell r="AK32" t="str">
            <v>1350823 TORDO 49E 1337</v>
          </cell>
          <cell r="AL32" t="str">
            <v>1347347 MAGDALENA GALA 1121</v>
          </cell>
          <cell r="AM32" t="str">
            <v>60%</v>
          </cell>
          <cell r="AN32" t="str">
            <v>40%</v>
          </cell>
          <cell r="AO32" t="str">
            <v>30%</v>
          </cell>
          <cell r="AP32" t="str">
            <v>50%</v>
          </cell>
          <cell r="AQ32" t="str">
            <v>90%</v>
          </cell>
          <cell r="AR32" t="str">
            <v>20%</v>
          </cell>
          <cell r="AS32" t="str">
            <v>90%</v>
          </cell>
          <cell r="AT32" t="str">
            <v>30%</v>
          </cell>
          <cell r="AU32" t="str">
            <v>70%</v>
          </cell>
          <cell r="AV32" t="str">
            <v>5%</v>
          </cell>
          <cell r="AW32">
            <v>1</v>
          </cell>
          <cell r="AX32">
            <v>2</v>
          </cell>
          <cell r="AY32">
            <v>3</v>
          </cell>
          <cell r="AZ32">
            <v>1</v>
          </cell>
          <cell r="BA32">
            <v>4</v>
          </cell>
          <cell r="BB32">
            <v>4</v>
          </cell>
          <cell r="BC32">
            <v>4</v>
          </cell>
          <cell r="BD32">
            <v>3</v>
          </cell>
          <cell r="BE32">
            <v>2</v>
          </cell>
          <cell r="BF32">
            <v>6</v>
          </cell>
          <cell r="BG32" t="str">
            <v xml:space="preserve">  2.7</v>
          </cell>
          <cell r="BH32" t="str">
            <v>0.89</v>
          </cell>
          <cell r="BI32" t="str">
            <v xml:space="preserve"> 26.8</v>
          </cell>
          <cell r="BJ32" t="str">
            <v>0.84</v>
          </cell>
          <cell r="BK32" t="str">
            <v xml:space="preserve"> 48.5</v>
          </cell>
          <cell r="BL32" t="str">
            <v>0.81</v>
          </cell>
          <cell r="BM32" t="str">
            <v xml:space="preserve"> 53.2</v>
          </cell>
          <cell r="BN32" t="str">
            <v>0.75</v>
          </cell>
          <cell r="BO32" t="str">
            <v xml:space="preserve"> 64.4</v>
          </cell>
          <cell r="BP32" t="str">
            <v>0.64</v>
          </cell>
          <cell r="BQ32" t="str">
            <v xml:space="preserve"> 16.0</v>
          </cell>
          <cell r="BR32" t="str">
            <v>0.59</v>
          </cell>
          <cell r="BS32" t="str">
            <v xml:space="preserve">  0.770</v>
          </cell>
          <cell r="BT32" t="str">
            <v>0.73</v>
          </cell>
          <cell r="BU32" t="str">
            <v xml:space="preserve">  0.230</v>
          </cell>
          <cell r="BV32" t="str">
            <v>0.73</v>
          </cell>
          <cell r="BW32" t="str">
            <v>0.90</v>
          </cell>
          <cell r="BX32" t="str">
            <v>0.58</v>
          </cell>
          <cell r="BY32" t="str">
            <v xml:space="preserve">    194</v>
          </cell>
          <cell r="BZ32" t="str">
            <v xml:space="preserve">  1.6</v>
          </cell>
          <cell r="CA32" t="str">
            <v>0.40</v>
          </cell>
          <cell r="CB32" t="str">
            <v xml:space="preserve"> 15.3</v>
          </cell>
          <cell r="CC32" t="str">
            <v>0.32</v>
          </cell>
          <cell r="CD32" t="str">
            <v xml:space="preserve"> 27.1</v>
          </cell>
          <cell r="CE32" t="str">
            <v>0.35</v>
          </cell>
          <cell r="CF32" t="str">
            <v xml:space="preserve"> 30.1</v>
          </cell>
          <cell r="CG32" t="str">
            <v>0.34</v>
          </cell>
          <cell r="CH32" t="str">
            <v xml:space="preserve"> 42.5</v>
          </cell>
          <cell r="CI32" t="str">
            <v>0.33</v>
          </cell>
          <cell r="CJ32" t="str">
            <v xml:space="preserve">  6.3</v>
          </cell>
          <cell r="CK32" t="str">
            <v>0.19</v>
          </cell>
          <cell r="CL32" t="str">
            <v xml:space="preserve">  0.260</v>
          </cell>
          <cell r="CM32" t="str">
            <v>0.28</v>
          </cell>
          <cell r="CN32" t="str">
            <v xml:space="preserve"> -0.100</v>
          </cell>
          <cell r="CO32" t="str">
            <v>0.29</v>
          </cell>
          <cell r="CP32" t="str">
            <v>0.50</v>
          </cell>
          <cell r="CQ32" t="str">
            <v>0.18</v>
          </cell>
          <cell r="CR32" t="str">
            <v xml:space="preserve">     95</v>
          </cell>
        </row>
        <row r="33">
          <cell r="A33">
            <v>6445</v>
          </cell>
          <cell r="B33" t="str">
            <v>1466295</v>
          </cell>
          <cell r="C33" t="str">
            <v>TORDO LT 5410-6445</v>
          </cell>
          <cell r="D33" t="str">
            <v>H225</v>
          </cell>
          <cell r="E33" t="str">
            <v>LA MAGDALENA</v>
          </cell>
          <cell r="F33" t="str">
            <v>Macho</v>
          </cell>
          <cell r="G33">
            <v>40436</v>
          </cell>
          <cell r="H33">
            <v>35</v>
          </cell>
          <cell r="I33" t="str">
            <v>PN</v>
          </cell>
          <cell r="J33" t="str">
            <v>1439427</v>
          </cell>
          <cell r="K33" t="str">
            <v>1409159</v>
          </cell>
          <cell r="L33" t="str">
            <v xml:space="preserve">  1.1</v>
          </cell>
          <cell r="M33" t="str">
            <v>0.38</v>
          </cell>
          <cell r="N33" t="str">
            <v xml:space="preserve"> 18.4</v>
          </cell>
          <cell r="O33" t="str">
            <v>0.29</v>
          </cell>
          <cell r="P33" t="str">
            <v xml:space="preserve"> 32.4</v>
          </cell>
          <cell r="Q33" t="str">
            <v>0.32</v>
          </cell>
          <cell r="R33" t="str">
            <v xml:space="preserve"> 39.7</v>
          </cell>
          <cell r="S33" t="str">
            <v>0.31</v>
          </cell>
          <cell r="T33" t="str">
            <v xml:space="preserve"> 33.0</v>
          </cell>
          <cell r="U33" t="str">
            <v>0.23</v>
          </cell>
          <cell r="V33" t="str">
            <v xml:space="preserve">  5.3</v>
          </cell>
          <cell r="W33" t="str">
            <v>0.10</v>
          </cell>
          <cell r="X33" t="str">
            <v xml:space="preserve">  1.610</v>
          </cell>
          <cell r="Y33" t="str">
            <v>0.25</v>
          </cell>
          <cell r="Z33" t="str">
            <v xml:space="preserve">  0.180</v>
          </cell>
          <cell r="AA33" t="str">
            <v>0.26</v>
          </cell>
          <cell r="AB33" t="str">
            <v xml:space="preserve">  0.70</v>
          </cell>
          <cell r="AC33" t="str">
            <v>0.25</v>
          </cell>
          <cell r="AD33" t="str">
            <v xml:space="preserve">       105</v>
          </cell>
          <cell r="AE33" t="str">
            <v>LOS TORDOS S.A.</v>
          </cell>
          <cell r="AF33" t="str">
            <v>SALTO</v>
          </cell>
          <cell r="AG33" t="str">
            <v>TORDO BIFE ANCHO 5410</v>
          </cell>
          <cell r="AH33" t="str">
            <v>MAGDALENA LT71-4033</v>
          </cell>
          <cell r="AI33" t="str">
            <v>1373170 ANCARES GODUNOV 37 25</v>
          </cell>
          <cell r="AJ33" t="str">
            <v>1362779 MAGDALENA ESPA. 1964</v>
          </cell>
          <cell r="AK33" t="str">
            <v>1367241 RUBIO BARRIL 71</v>
          </cell>
          <cell r="AL33" t="str">
            <v>1366968 MAGDALENA ALFONSA 2197</v>
          </cell>
          <cell r="AM33" t="str">
            <v>30%</v>
          </cell>
          <cell r="AN33" t="str">
            <v>70%</v>
          </cell>
          <cell r="AO33" t="str">
            <v>50%</v>
          </cell>
          <cell r="AP33" t="str">
            <v>30%</v>
          </cell>
          <cell r="AQ33" t="str">
            <v>30%</v>
          </cell>
          <cell r="AR33" t="str">
            <v>80%</v>
          </cell>
          <cell r="AS33" t="str">
            <v>40%</v>
          </cell>
          <cell r="AT33" t="str">
            <v>50%</v>
          </cell>
          <cell r="AU33" t="str">
            <v>40%</v>
          </cell>
          <cell r="AV33" t="str">
            <v>40%</v>
          </cell>
          <cell r="AW33">
            <v>3</v>
          </cell>
          <cell r="AX33">
            <v>2</v>
          </cell>
          <cell r="AY33">
            <v>1</v>
          </cell>
          <cell r="AZ33">
            <v>3</v>
          </cell>
          <cell r="BA33">
            <v>3</v>
          </cell>
          <cell r="BB33">
            <v>3</v>
          </cell>
          <cell r="BC33">
            <v>2</v>
          </cell>
          <cell r="BD33">
            <v>1</v>
          </cell>
          <cell r="BE33">
            <v>2</v>
          </cell>
          <cell r="BF33">
            <v>2</v>
          </cell>
          <cell r="BG33" t="str">
            <v xml:space="preserve">  1.6</v>
          </cell>
          <cell r="BH33" t="str">
            <v>0.67</v>
          </cell>
          <cell r="BI33" t="str">
            <v xml:space="preserve"> 21.1</v>
          </cell>
          <cell r="BJ33" t="str">
            <v>0.58</v>
          </cell>
          <cell r="BK33" t="str">
            <v xml:space="preserve"> 33.7</v>
          </cell>
          <cell r="BL33" t="str">
            <v>0.60</v>
          </cell>
          <cell r="BM33" t="str">
            <v xml:space="preserve"> 40.8</v>
          </cell>
          <cell r="BN33" t="str">
            <v>0.57</v>
          </cell>
          <cell r="BO33" t="str">
            <v xml:space="preserve"> 37.4</v>
          </cell>
          <cell r="BP33" t="str">
            <v>0.40</v>
          </cell>
          <cell r="BQ33" t="str">
            <v xml:space="preserve">  7.0</v>
          </cell>
          <cell r="BR33" t="str">
            <v>0.19</v>
          </cell>
          <cell r="BS33" t="str">
            <v xml:space="preserve">  1.810</v>
          </cell>
          <cell r="BT33" t="str">
            <v>0.51</v>
          </cell>
          <cell r="BU33" t="str">
            <v xml:space="preserve">  0.180</v>
          </cell>
          <cell r="BV33" t="str">
            <v>0.52</v>
          </cell>
          <cell r="BW33" t="str">
            <v>0.80</v>
          </cell>
          <cell r="BX33" t="str">
            <v>0.49</v>
          </cell>
          <cell r="BY33" t="str">
            <v xml:space="preserve">    125</v>
          </cell>
          <cell r="BZ33" t="str">
            <v xml:space="preserve">  0.8</v>
          </cell>
          <cell r="CA33" t="str">
            <v>0.42</v>
          </cell>
          <cell r="CB33" t="str">
            <v xml:space="preserve"> 14.7</v>
          </cell>
          <cell r="CC33" t="str">
            <v>0.33</v>
          </cell>
          <cell r="CD33" t="str">
            <v xml:space="preserve"> 23.6</v>
          </cell>
          <cell r="CE33" t="str">
            <v>0.36</v>
          </cell>
          <cell r="CF33" t="str">
            <v xml:space="preserve"> 33.1</v>
          </cell>
          <cell r="CG33" t="str">
            <v>0.34</v>
          </cell>
          <cell r="CH33" t="str">
            <v xml:space="preserve"> 21.5</v>
          </cell>
          <cell r="CI33" t="str">
            <v>0.32</v>
          </cell>
          <cell r="CJ33" t="str">
            <v xml:space="preserve">  3.6</v>
          </cell>
          <cell r="CK33" t="str">
            <v>0.25</v>
          </cell>
          <cell r="CL33" t="str">
            <v xml:space="preserve">  1.160</v>
          </cell>
          <cell r="CM33" t="str">
            <v>0.27</v>
          </cell>
          <cell r="CN33" t="str">
            <v xml:space="preserve">  0.100</v>
          </cell>
          <cell r="CO33" t="str">
            <v>0.28</v>
          </cell>
          <cell r="CP33" t="str">
            <v>0.80</v>
          </cell>
          <cell r="CQ33" t="str">
            <v>0.21</v>
          </cell>
          <cell r="CR33" t="str">
            <v xml:space="preserve">     83</v>
          </cell>
        </row>
        <row r="34">
          <cell r="A34">
            <v>6491</v>
          </cell>
          <cell r="B34" t="str">
            <v>1466385</v>
          </cell>
          <cell r="C34" t="str">
            <v>TORDO LT 5410-6491</v>
          </cell>
          <cell r="D34" t="str">
            <v>H225</v>
          </cell>
          <cell r="E34" t="str">
            <v>LA MAGDALENA</v>
          </cell>
          <cell r="F34" t="str">
            <v>Macho</v>
          </cell>
          <cell r="G34">
            <v>40443</v>
          </cell>
          <cell r="H34">
            <v>34</v>
          </cell>
          <cell r="I34" t="str">
            <v>PN</v>
          </cell>
          <cell r="J34" t="str">
            <v>1439427</v>
          </cell>
          <cell r="K34" t="str">
            <v>1396265</v>
          </cell>
          <cell r="L34" t="str">
            <v xml:space="preserve">  2.0</v>
          </cell>
          <cell r="M34" t="str">
            <v>0.38</v>
          </cell>
          <cell r="N34" t="str">
            <v xml:space="preserve"> 18.7</v>
          </cell>
          <cell r="O34" t="str">
            <v>0.30</v>
          </cell>
          <cell r="P34" t="str">
            <v xml:space="preserve"> 35.8</v>
          </cell>
          <cell r="Q34" t="str">
            <v>0.33</v>
          </cell>
          <cell r="R34" t="str">
            <v xml:space="preserve"> 35.1</v>
          </cell>
          <cell r="S34" t="str">
            <v>0.32</v>
          </cell>
          <cell r="T34" t="str">
            <v xml:space="preserve"> 25.8</v>
          </cell>
          <cell r="U34" t="str">
            <v>0.24</v>
          </cell>
          <cell r="V34" t="str">
            <v xml:space="preserve">  5.7</v>
          </cell>
          <cell r="W34" t="str">
            <v>0.11</v>
          </cell>
          <cell r="X34" t="str">
            <v xml:space="preserve">  1.610</v>
          </cell>
          <cell r="Y34" t="str">
            <v>0.26</v>
          </cell>
          <cell r="Z34" t="str">
            <v xml:space="preserve">  0.280</v>
          </cell>
          <cell r="AA34" t="str">
            <v>0.27</v>
          </cell>
          <cell r="AB34" t="str">
            <v xml:space="preserve">  0.50</v>
          </cell>
          <cell r="AC34" t="str">
            <v>0.26</v>
          </cell>
          <cell r="AD34" t="str">
            <v xml:space="preserve">       107</v>
          </cell>
          <cell r="AE34" t="str">
            <v>LOS TORDOS S.A.</v>
          </cell>
          <cell r="AF34" t="str">
            <v>SALTO</v>
          </cell>
          <cell r="AG34" t="str">
            <v>TORDO BIFE ANCHO 5410</v>
          </cell>
          <cell r="AH34" t="str">
            <v>MAGDALENA LT 1537 3458</v>
          </cell>
          <cell r="AI34" t="str">
            <v>1373170 ANCARES GODUNOV 37 25</v>
          </cell>
          <cell r="AJ34" t="str">
            <v>1362779 MAGDALENA ESPA. 1964</v>
          </cell>
          <cell r="AK34" t="str">
            <v>1354285 TORDO ESPA 1537</v>
          </cell>
          <cell r="AL34" t="str">
            <v>1360000 MAGDALENA YIYA 1849</v>
          </cell>
          <cell r="AM34" t="str">
            <v>70%</v>
          </cell>
          <cell r="AN34" t="str">
            <v>70%</v>
          </cell>
          <cell r="AO34" t="str">
            <v>30%</v>
          </cell>
          <cell r="AP34" t="str">
            <v>60%</v>
          </cell>
          <cell r="AQ34" t="str">
            <v>10%</v>
          </cell>
          <cell r="AR34" t="str">
            <v>80%</v>
          </cell>
          <cell r="AS34" t="str">
            <v>40%</v>
          </cell>
          <cell r="AT34" t="str">
            <v>30%</v>
          </cell>
          <cell r="AU34" t="str">
            <v>70%</v>
          </cell>
          <cell r="AV34" t="str">
            <v>40%</v>
          </cell>
          <cell r="AW34">
            <v>2</v>
          </cell>
          <cell r="AX34">
            <v>2</v>
          </cell>
          <cell r="AY34">
            <v>3</v>
          </cell>
          <cell r="AZ34">
            <v>1</v>
          </cell>
          <cell r="BA34">
            <v>5</v>
          </cell>
          <cell r="BB34">
            <v>3</v>
          </cell>
          <cell r="BC34">
            <v>2</v>
          </cell>
          <cell r="BD34">
            <v>3</v>
          </cell>
          <cell r="BE34">
            <v>2</v>
          </cell>
          <cell r="BF34">
            <v>2</v>
          </cell>
          <cell r="BG34" t="str">
            <v xml:space="preserve">  1.6</v>
          </cell>
          <cell r="BH34" t="str">
            <v>0.67</v>
          </cell>
          <cell r="BI34" t="str">
            <v xml:space="preserve"> 21.1</v>
          </cell>
          <cell r="BJ34" t="str">
            <v>0.58</v>
          </cell>
          <cell r="BK34" t="str">
            <v xml:space="preserve"> 33.7</v>
          </cell>
          <cell r="BL34" t="str">
            <v>0.60</v>
          </cell>
          <cell r="BM34" t="str">
            <v xml:space="preserve"> 40.8</v>
          </cell>
          <cell r="BN34" t="str">
            <v>0.57</v>
          </cell>
          <cell r="BO34" t="str">
            <v xml:space="preserve"> 37.4</v>
          </cell>
          <cell r="BP34" t="str">
            <v>0.40</v>
          </cell>
          <cell r="BQ34" t="str">
            <v xml:space="preserve">  7.0</v>
          </cell>
          <cell r="BR34" t="str">
            <v>0.19</v>
          </cell>
          <cell r="BS34" t="str">
            <v xml:space="preserve">  1.810</v>
          </cell>
          <cell r="BT34" t="str">
            <v>0.51</v>
          </cell>
          <cell r="BU34" t="str">
            <v xml:space="preserve">  0.180</v>
          </cell>
          <cell r="BV34" t="str">
            <v>0.52</v>
          </cell>
          <cell r="BW34" t="str">
            <v>0.80</v>
          </cell>
          <cell r="BX34" t="str">
            <v>0.49</v>
          </cell>
          <cell r="BY34" t="str">
            <v xml:space="preserve">    125</v>
          </cell>
          <cell r="BZ34" t="str">
            <v xml:space="preserve">  2.5</v>
          </cell>
          <cell r="CA34" t="str">
            <v>0.44</v>
          </cell>
          <cell r="CB34" t="str">
            <v xml:space="preserve"> 14.2</v>
          </cell>
          <cell r="CC34" t="str">
            <v>0.37</v>
          </cell>
          <cell r="CD34" t="str">
            <v xml:space="preserve"> 29.3</v>
          </cell>
          <cell r="CE34" t="str">
            <v>0.37</v>
          </cell>
          <cell r="CF34" t="str">
            <v xml:space="preserve"> 27.0</v>
          </cell>
          <cell r="CG34" t="str">
            <v>0.37</v>
          </cell>
          <cell r="CH34" t="str">
            <v xml:space="preserve"> 16.1</v>
          </cell>
          <cell r="CI34" t="str">
            <v>0.35</v>
          </cell>
          <cell r="CJ34" t="str">
            <v xml:space="preserve">  4.4</v>
          </cell>
          <cell r="CK34" t="str">
            <v>0.29</v>
          </cell>
          <cell r="CL34" t="str">
            <v xml:space="preserve">  0.710</v>
          </cell>
          <cell r="CM34" t="str">
            <v>0.32</v>
          </cell>
          <cell r="CN34" t="str">
            <v xml:space="preserve">  0.250</v>
          </cell>
          <cell r="CO34" t="str">
            <v>0.33</v>
          </cell>
          <cell r="CP34" t="str">
            <v>0.10</v>
          </cell>
          <cell r="CQ34" t="str">
            <v>0.25</v>
          </cell>
          <cell r="CR34" t="str">
            <v xml:space="preserve">     80</v>
          </cell>
        </row>
        <row r="35">
          <cell r="A35">
            <v>6501</v>
          </cell>
          <cell r="B35" t="str">
            <v>1466438</v>
          </cell>
          <cell r="C35" t="str">
            <v>TORDO SAN SALVADOR-6501</v>
          </cell>
          <cell r="D35" t="str">
            <v>H225</v>
          </cell>
          <cell r="E35" t="str">
            <v>LA MAGDALENA</v>
          </cell>
          <cell r="F35" t="str">
            <v>Macho</v>
          </cell>
          <cell r="G35">
            <v>40446</v>
          </cell>
          <cell r="H35">
            <v>38</v>
          </cell>
          <cell r="I35" t="str">
            <v>PN</v>
          </cell>
          <cell r="J35" t="str">
            <v>1415487</v>
          </cell>
          <cell r="K35" t="str">
            <v>1400772</v>
          </cell>
          <cell r="L35" t="str">
            <v xml:space="preserve">  1.6</v>
          </cell>
          <cell r="M35" t="str">
            <v>0.38</v>
          </cell>
          <cell r="N35" t="str">
            <v xml:space="preserve"> 21.8</v>
          </cell>
          <cell r="O35" t="str">
            <v>0.31</v>
          </cell>
          <cell r="P35" t="str">
            <v xml:space="preserve"> 33.4</v>
          </cell>
          <cell r="Q35" t="str">
            <v>0.33</v>
          </cell>
          <cell r="R35" t="str">
            <v xml:space="preserve"> 34.6</v>
          </cell>
          <cell r="S35" t="str">
            <v>0.32</v>
          </cell>
          <cell r="T35" t="str">
            <v xml:space="preserve"> 35.6</v>
          </cell>
          <cell r="U35" t="str">
            <v>0.24</v>
          </cell>
          <cell r="V35" t="str">
            <v xml:space="preserve">  6.0</v>
          </cell>
          <cell r="W35" t="str">
            <v>0.10</v>
          </cell>
          <cell r="X35" t="str">
            <v xml:space="preserve">  2.060</v>
          </cell>
          <cell r="Y35" t="str">
            <v>0.27</v>
          </cell>
          <cell r="Z35" t="str">
            <v xml:space="preserve">  0.180</v>
          </cell>
          <cell r="AA35" t="str">
            <v>0.28</v>
          </cell>
          <cell r="AB35" t="str">
            <v xml:space="preserve">  0.50</v>
          </cell>
          <cell r="AC35" t="str">
            <v>0.29</v>
          </cell>
          <cell r="AD35" t="str">
            <v xml:space="preserve">       120</v>
          </cell>
          <cell r="AE35" t="str">
            <v>LOS TORDOS S.A.</v>
          </cell>
          <cell r="AF35" t="str">
            <v>SALTO</v>
          </cell>
          <cell r="AG35" t="str">
            <v>SATUR FORC BOOMER-3697</v>
          </cell>
          <cell r="AH35" t="str">
            <v>MAGDALENA LT 7719 - 3844</v>
          </cell>
          <cell r="AI35" t="str">
            <v>S000042 FORC 29F BOOMER 18L</v>
          </cell>
          <cell r="AJ35" t="str">
            <v>1351217 SATUR STOCKMASTER TE - 2846     T.E.</v>
          </cell>
          <cell r="AK35" t="str">
            <v>1319118 SANTA INES EXCELLO 4-2</v>
          </cell>
          <cell r="AL35" t="str">
            <v>1345358 MAGDALENA WRANGLER 981</v>
          </cell>
          <cell r="AM35" t="str">
            <v>50%</v>
          </cell>
          <cell r="AN35" t="str">
            <v>30%</v>
          </cell>
          <cell r="AO35" t="str">
            <v>50%</v>
          </cell>
          <cell r="AP35" t="str">
            <v>60%</v>
          </cell>
          <cell r="AQ35" t="str">
            <v>40%</v>
          </cell>
          <cell r="AR35" t="str">
            <v>80%</v>
          </cell>
          <cell r="AS35" t="str">
            <v>30%</v>
          </cell>
          <cell r="AT35" t="str">
            <v>50%</v>
          </cell>
          <cell r="AU35" t="str">
            <v>70%</v>
          </cell>
          <cell r="AV35" t="str">
            <v>20%</v>
          </cell>
          <cell r="AW35">
            <v>1</v>
          </cell>
          <cell r="AX35">
            <v>3</v>
          </cell>
          <cell r="AY35">
            <v>1</v>
          </cell>
          <cell r="AZ35">
            <v>1</v>
          </cell>
          <cell r="BA35">
            <v>2</v>
          </cell>
          <cell r="BB35">
            <v>3</v>
          </cell>
          <cell r="BC35">
            <v>3</v>
          </cell>
          <cell r="BD35">
            <v>1</v>
          </cell>
          <cell r="BE35">
            <v>2</v>
          </cell>
          <cell r="BF35">
            <v>4</v>
          </cell>
          <cell r="BG35" t="str">
            <v xml:space="preserve">  2.0</v>
          </cell>
          <cell r="BH35" t="str">
            <v>0.84</v>
          </cell>
          <cell r="BI35" t="str">
            <v xml:space="preserve"> 24.9</v>
          </cell>
          <cell r="BJ35" t="str">
            <v>0.79</v>
          </cell>
          <cell r="BK35" t="str">
            <v xml:space="preserve"> 40.3</v>
          </cell>
          <cell r="BL35" t="str">
            <v>0.79</v>
          </cell>
          <cell r="BM35" t="str">
            <v xml:space="preserve"> 46.5</v>
          </cell>
          <cell r="BN35" t="str">
            <v>0.78</v>
          </cell>
          <cell r="BO35" t="str">
            <v xml:space="preserve"> 48.2</v>
          </cell>
          <cell r="BP35" t="str">
            <v>0.45</v>
          </cell>
          <cell r="BQ35" t="str">
            <v xml:space="preserve">  6.1</v>
          </cell>
          <cell r="BR35" t="str">
            <v>0.21</v>
          </cell>
          <cell r="BS35" t="str">
            <v xml:space="preserve">  2.900</v>
          </cell>
          <cell r="BT35" t="str">
            <v>0.74</v>
          </cell>
          <cell r="BU35" t="str">
            <v xml:space="preserve">  0.030</v>
          </cell>
          <cell r="BV35" t="str">
            <v>0.75</v>
          </cell>
          <cell r="BW35" t="str">
            <v>0.60</v>
          </cell>
          <cell r="BX35" t="str">
            <v>0.68</v>
          </cell>
          <cell r="BY35" t="str">
            <v xml:space="preserve">    133</v>
          </cell>
          <cell r="BZ35" t="str">
            <v xml:space="preserve">  0.8</v>
          </cell>
          <cell r="CA35" t="str">
            <v>0.41</v>
          </cell>
          <cell r="CB35" t="str">
            <v xml:space="preserve"> 16.5</v>
          </cell>
          <cell r="CC35" t="str">
            <v>0.34</v>
          </cell>
          <cell r="CD35" t="str">
            <v xml:space="preserve"> 27.3</v>
          </cell>
          <cell r="CE35" t="str">
            <v>0.36</v>
          </cell>
          <cell r="CF35" t="str">
            <v xml:space="preserve"> 29.6</v>
          </cell>
          <cell r="CG35" t="str">
            <v>0.35</v>
          </cell>
          <cell r="CH35" t="str">
            <v xml:space="preserve"> 35.6</v>
          </cell>
          <cell r="CI35" t="str">
            <v>0.34</v>
          </cell>
          <cell r="CJ35" t="str">
            <v xml:space="preserve">  5.9</v>
          </cell>
          <cell r="CK35" t="str">
            <v>0.24</v>
          </cell>
          <cell r="CL35" t="str">
            <v xml:space="preserve">  0.580</v>
          </cell>
          <cell r="CM35" t="str">
            <v>0.30</v>
          </cell>
          <cell r="CN35" t="str">
            <v xml:space="preserve">  0.130</v>
          </cell>
          <cell r="CO35" t="str">
            <v>0.31</v>
          </cell>
          <cell r="CP35" t="str">
            <v>0.50</v>
          </cell>
          <cell r="CQ35" t="str">
            <v>0.19</v>
          </cell>
          <cell r="CR35" t="str">
            <v xml:space="preserve">     98</v>
          </cell>
        </row>
        <row r="36">
          <cell r="A36">
            <v>7476</v>
          </cell>
          <cell r="B36" t="str">
            <v>1468711</v>
          </cell>
          <cell r="C36" t="str">
            <v>SANTANDER JACK HOLDEN 7476</v>
          </cell>
          <cell r="D36" t="str">
            <v>H160</v>
          </cell>
          <cell r="E36" t="str">
            <v>YAMANDU</v>
          </cell>
          <cell r="F36" t="str">
            <v>Hembra</v>
          </cell>
          <cell r="G36">
            <v>40497</v>
          </cell>
          <cell r="H36">
            <v>0</v>
          </cell>
          <cell r="I36" t="str">
            <v>PN</v>
          </cell>
          <cell r="J36" t="str">
            <v>1434913</v>
          </cell>
          <cell r="K36" t="str">
            <v>1311336</v>
          </cell>
          <cell r="L36" t="str">
            <v xml:space="preserve">  2.6</v>
          </cell>
          <cell r="M36" t="str">
            <v>0.15</v>
          </cell>
          <cell r="N36" t="str">
            <v xml:space="preserve"> 23.9</v>
          </cell>
          <cell r="O36" t="str">
            <v>0.27</v>
          </cell>
          <cell r="P36" t="str">
            <v xml:space="preserve"> 40.8</v>
          </cell>
          <cell r="Q36" t="str">
            <v>0.25</v>
          </cell>
          <cell r="R36" t="str">
            <v xml:space="preserve"> 41.0</v>
          </cell>
          <cell r="S36" t="str">
            <v>0.23</v>
          </cell>
          <cell r="T36" t="str">
            <v xml:space="preserve"> 41.9</v>
          </cell>
          <cell r="U36" t="str">
            <v>0.18</v>
          </cell>
          <cell r="V36" t="str">
            <v xml:space="preserve">  5.8</v>
          </cell>
          <cell r="W36" t="str">
            <v>0.10</v>
          </cell>
          <cell r="X36" t="str">
            <v xml:space="preserve">  2.190</v>
          </cell>
          <cell r="Y36" t="str">
            <v>0.20</v>
          </cell>
          <cell r="Z36" t="str">
            <v xml:space="preserve">  0.180</v>
          </cell>
          <cell r="AA36" t="str">
            <v>0.18</v>
          </cell>
          <cell r="AB36" t="str">
            <v xml:space="preserve">  0.70</v>
          </cell>
          <cell r="AC36" t="str">
            <v>0.07</v>
          </cell>
          <cell r="AD36" t="str">
            <v xml:space="preserve">       129</v>
          </cell>
          <cell r="AE36" t="str">
            <v>ARBURUAS, ANDRES Y EUFRASIA</v>
          </cell>
          <cell r="AF36" t="str">
            <v>SALTO</v>
          </cell>
          <cell r="AG36" t="str">
            <v>SANTANDER JACK H 7153</v>
          </cell>
          <cell r="AH36" t="str">
            <v>SANTANDER SUPER VOLTAGE</v>
          </cell>
          <cell r="AI36" t="str">
            <v>1392313 G.M.Advance 9012/5/29</v>
          </cell>
          <cell r="AJ36" t="str">
            <v>1359431 SANTANDER L. GRANDE</v>
          </cell>
          <cell r="AK36" t="str">
            <v>SL1955 LCI SUPER VOLTAGE 15W</v>
          </cell>
          <cell r="AL36" t="str">
            <v>1209491 SANTANDER LAGUNA</v>
          </cell>
          <cell r="AM36" t="str">
            <v>90%</v>
          </cell>
          <cell r="AN36" t="str">
            <v>20%</v>
          </cell>
          <cell r="AO36" t="str">
            <v>10%</v>
          </cell>
          <cell r="AP36" t="str">
            <v>30%</v>
          </cell>
          <cell r="AQ36" t="str">
            <v>70%</v>
          </cell>
          <cell r="AR36" t="str">
            <v>80%</v>
          </cell>
          <cell r="AS36" t="str">
            <v>30%</v>
          </cell>
          <cell r="AT36" t="str">
            <v>50%</v>
          </cell>
          <cell r="AU36" t="str">
            <v>40%</v>
          </cell>
          <cell r="AV36" t="str">
            <v>10%</v>
          </cell>
          <cell r="AW36">
            <v>4</v>
          </cell>
          <cell r="AX36">
            <v>4</v>
          </cell>
          <cell r="AY36">
            <v>5</v>
          </cell>
          <cell r="AZ36">
            <v>3</v>
          </cell>
          <cell r="BA36">
            <v>2</v>
          </cell>
          <cell r="BB36">
            <v>3</v>
          </cell>
          <cell r="BC36">
            <v>3</v>
          </cell>
          <cell r="BD36">
            <v>1</v>
          </cell>
          <cell r="BE36">
            <v>2</v>
          </cell>
          <cell r="BF36">
            <v>5</v>
          </cell>
          <cell r="BG36" t="str">
            <v xml:space="preserve">  2.0</v>
          </cell>
          <cell r="BH36" t="str">
            <v>0.29</v>
          </cell>
          <cell r="BI36" t="str">
            <v xml:space="preserve"> 24.4</v>
          </cell>
          <cell r="BJ36" t="str">
            <v>0.53</v>
          </cell>
          <cell r="BK36" t="str">
            <v xml:space="preserve"> 41.0</v>
          </cell>
          <cell r="BL36" t="str">
            <v>0.54</v>
          </cell>
          <cell r="BM36" t="str">
            <v xml:space="preserve"> 41.3</v>
          </cell>
          <cell r="BN36" t="str">
            <v>0.53</v>
          </cell>
          <cell r="BO36" t="str">
            <v xml:space="preserve"> 39.4</v>
          </cell>
          <cell r="BP36" t="str">
            <v>0.36</v>
          </cell>
          <cell r="BQ36" t="str">
            <v xml:space="preserve">  5.1</v>
          </cell>
          <cell r="BR36" t="str">
            <v>0.11</v>
          </cell>
          <cell r="BS36" t="str">
            <v xml:space="preserve">  2.650</v>
          </cell>
          <cell r="BT36" t="str">
            <v>0.47</v>
          </cell>
          <cell r="BU36" t="str">
            <v xml:space="preserve">  0.130</v>
          </cell>
          <cell r="BV36" t="str">
            <v>0.48</v>
          </cell>
          <cell r="BW36" t="str">
            <v>0.70</v>
          </cell>
          <cell r="BX36" t="str">
            <v>0.13</v>
          </cell>
          <cell r="BY36" t="str">
            <v xml:space="preserve">    127</v>
          </cell>
          <cell r="BZ36" t="str">
            <v xml:space="preserve">  2.9</v>
          </cell>
          <cell r="CA36" t="str">
            <v>0.26</v>
          </cell>
          <cell r="CB36" t="str">
            <v xml:space="preserve"> 21.2</v>
          </cell>
          <cell r="CC36" t="str">
            <v>0.39</v>
          </cell>
          <cell r="CD36" t="str">
            <v xml:space="preserve"> 37.5</v>
          </cell>
          <cell r="CE36" t="str">
            <v>0.39</v>
          </cell>
          <cell r="CF36" t="str">
            <v xml:space="preserve"> 37.9</v>
          </cell>
          <cell r="CG36" t="str">
            <v>0.38</v>
          </cell>
          <cell r="CH36" t="str">
            <v xml:space="preserve"> 41.9</v>
          </cell>
          <cell r="CI36" t="str">
            <v>0.31</v>
          </cell>
          <cell r="CJ36" t="str">
            <v xml:space="preserve">  6.5</v>
          </cell>
          <cell r="CK36" t="str">
            <v>0.33</v>
          </cell>
          <cell r="CL36" t="str">
            <v xml:space="preserve">  1.420</v>
          </cell>
          <cell r="CM36" t="str">
            <v>0.34</v>
          </cell>
          <cell r="CN36" t="str">
            <v xml:space="preserve">  0.200</v>
          </cell>
          <cell r="CO36" t="str">
            <v>0.32</v>
          </cell>
          <cell r="CP36" t="str">
            <v>0.60</v>
          </cell>
          <cell r="CQ36" t="str">
            <v>0.15</v>
          </cell>
          <cell r="CR36" t="str">
            <v xml:space="preserve">    122</v>
          </cell>
        </row>
        <row r="37">
          <cell r="A37">
            <v>7513</v>
          </cell>
          <cell r="B37" t="str">
            <v>1478550</v>
          </cell>
          <cell r="C37" t="str">
            <v>SANTANDER JACK HOLDEN 7513</v>
          </cell>
          <cell r="D37" t="str">
            <v>H160</v>
          </cell>
          <cell r="E37" t="str">
            <v>YAMANDU</v>
          </cell>
          <cell r="F37" t="str">
            <v>Macho</v>
          </cell>
          <cell r="G37">
            <v>40831</v>
          </cell>
          <cell r="H37">
            <v>0</v>
          </cell>
          <cell r="I37" t="str">
            <v>PN</v>
          </cell>
          <cell r="J37" t="str">
            <v>1434913</v>
          </cell>
          <cell r="K37" t="str">
            <v>1447698</v>
          </cell>
          <cell r="L37" t="str">
            <v xml:space="preserve">  2.4</v>
          </cell>
          <cell r="M37" t="str">
            <v>0.11</v>
          </cell>
          <cell r="N37" t="str">
            <v xml:space="preserve"> 24.3</v>
          </cell>
          <cell r="O37" t="str">
            <v>0.20</v>
          </cell>
          <cell r="P37" t="str">
            <v xml:space="preserve"> 40.1</v>
          </cell>
          <cell r="Q37" t="str">
            <v>0.19</v>
          </cell>
          <cell r="R37" t="str">
            <v xml:space="preserve"> 40.6</v>
          </cell>
          <cell r="S37" t="str">
            <v>0.18</v>
          </cell>
          <cell r="T37" t="str">
            <v xml:space="preserve"> 39.0</v>
          </cell>
          <cell r="U37" t="str">
            <v>0.14</v>
          </cell>
          <cell r="V37" t="str">
            <v xml:space="preserve">  6.1</v>
          </cell>
          <cell r="W37" t="str">
            <v>0.06</v>
          </cell>
          <cell r="X37" t="str">
            <v xml:space="preserve">  2.770</v>
          </cell>
          <cell r="Y37" t="str">
            <v>0.16</v>
          </cell>
          <cell r="Z37" t="str">
            <v xml:space="preserve">  0.200</v>
          </cell>
          <cell r="AA37" t="str">
            <v>0.14</v>
          </cell>
          <cell r="AB37" t="str">
            <v/>
          </cell>
          <cell r="AC37" t="str">
            <v/>
          </cell>
          <cell r="AD37" t="str">
            <v/>
          </cell>
          <cell r="AE37" t="str">
            <v>ARBURUAS, ANDRES Y EUFRASIA</v>
          </cell>
          <cell r="AF37" t="str">
            <v>SALTO</v>
          </cell>
          <cell r="AG37" t="str">
            <v>SANTANDER JACK H 7153</v>
          </cell>
          <cell r="AH37" t="str">
            <v>SANTANDER L.ULTIMO 7337</v>
          </cell>
          <cell r="AI37" t="str">
            <v>1392313 G.M.Advance 9012/5/29</v>
          </cell>
          <cell r="AJ37" t="str">
            <v>1359431 SANTANDER L. GRANDE</v>
          </cell>
          <cell r="AK37" t="str">
            <v>1381000 SANTANDER L. ULTIMO</v>
          </cell>
          <cell r="AL37" t="str">
            <v>1311336 SANTANDER SUPER VOLTAGE</v>
          </cell>
          <cell r="AM37" t="str">
            <v>90%</v>
          </cell>
          <cell r="AN37" t="str">
            <v>20%</v>
          </cell>
          <cell r="AO37" t="str">
            <v>20%</v>
          </cell>
          <cell r="AP37" t="str">
            <v>30%</v>
          </cell>
          <cell r="AQ37" t="str">
            <v>60%</v>
          </cell>
          <cell r="AR37" t="str">
            <v>80%</v>
          </cell>
          <cell r="AS37" t="str">
            <v>10%</v>
          </cell>
          <cell r="AT37" t="str">
            <v>40%</v>
          </cell>
          <cell r="AU37" t="str">
            <v/>
          </cell>
          <cell r="AV37" t="str">
            <v/>
          </cell>
          <cell r="AW37">
            <v>4</v>
          </cell>
          <cell r="AX37">
            <v>4</v>
          </cell>
          <cell r="AY37">
            <v>4</v>
          </cell>
          <cell r="AZ37">
            <v>3</v>
          </cell>
          <cell r="BA37">
            <v>1</v>
          </cell>
          <cell r="BB37">
            <v>3</v>
          </cell>
          <cell r="BC37">
            <v>5</v>
          </cell>
          <cell r="BD37">
            <v>2</v>
          </cell>
          <cell r="BE37">
            <v>0</v>
          </cell>
          <cell r="BF37">
            <v>0</v>
          </cell>
          <cell r="BG37" t="str">
            <v xml:space="preserve">  2.0</v>
          </cell>
          <cell r="BH37" t="str">
            <v>0.29</v>
          </cell>
          <cell r="BI37" t="str">
            <v xml:space="preserve"> 24.4</v>
          </cell>
          <cell r="BJ37" t="str">
            <v>0.53</v>
          </cell>
          <cell r="BK37" t="str">
            <v xml:space="preserve"> 41.0</v>
          </cell>
          <cell r="BL37" t="str">
            <v>0.54</v>
          </cell>
          <cell r="BM37" t="str">
            <v xml:space="preserve"> 41.3</v>
          </cell>
          <cell r="BN37" t="str">
            <v>0.53</v>
          </cell>
          <cell r="BO37" t="str">
            <v xml:space="preserve"> 39.4</v>
          </cell>
          <cell r="BP37" t="str">
            <v>0.36</v>
          </cell>
          <cell r="BQ37" t="str">
            <v xml:space="preserve">  5.1</v>
          </cell>
          <cell r="BR37" t="str">
            <v>0.11</v>
          </cell>
          <cell r="BS37" t="str">
            <v xml:space="preserve">  2.650</v>
          </cell>
          <cell r="BT37" t="str">
            <v>0.47</v>
          </cell>
          <cell r="BU37" t="str">
            <v xml:space="preserve">  0.130</v>
          </cell>
          <cell r="BV37" t="str">
            <v>0.48</v>
          </cell>
          <cell r="BW37" t="str">
            <v>0.70</v>
          </cell>
          <cell r="BX37" t="str">
            <v>0.13</v>
          </cell>
          <cell r="BY37" t="str">
            <v xml:space="preserve">    127</v>
          </cell>
          <cell r="BZ37" t="str">
            <v xml:space="preserve">  2.4</v>
          </cell>
          <cell r="CA37" t="str">
            <v>0.13</v>
          </cell>
          <cell r="CB37" t="str">
            <v xml:space="preserve"> 20.6</v>
          </cell>
          <cell r="CC37" t="str">
            <v>0.20</v>
          </cell>
          <cell r="CD37" t="str">
            <v xml:space="preserve"> 34.2</v>
          </cell>
          <cell r="CE37" t="str">
            <v>0.19</v>
          </cell>
          <cell r="CF37" t="str">
            <v xml:space="preserve"> 35.5</v>
          </cell>
          <cell r="CG37" t="str">
            <v>0.19</v>
          </cell>
          <cell r="CH37" t="str">
            <v xml:space="preserve"> 34.5</v>
          </cell>
          <cell r="CI37" t="str">
            <v>0.15</v>
          </cell>
          <cell r="CJ37" t="str">
            <v xml:space="preserve">  7.0</v>
          </cell>
          <cell r="CK37" t="str">
            <v>0.14</v>
          </cell>
          <cell r="CL37" t="str">
            <v xml:space="preserve">  2.260</v>
          </cell>
          <cell r="CM37" t="str">
            <v>0.18</v>
          </cell>
          <cell r="CN37" t="str">
            <v xml:space="preserve">  0.200</v>
          </cell>
          <cell r="CO37" t="str">
            <v>0.17</v>
          </cell>
          <cell r="CP37" t="str">
            <v>0.50</v>
          </cell>
          <cell r="CQ37" t="str">
            <v>0.05</v>
          </cell>
          <cell r="CR37" t="str">
            <v xml:space="preserve">    121</v>
          </cell>
        </row>
        <row r="38">
          <cell r="A38">
            <v>9262</v>
          </cell>
          <cell r="B38" t="str">
            <v>1459493</v>
          </cell>
          <cell r="C38" t="str">
            <v>santa ines 9262 diablo rojo</v>
          </cell>
          <cell r="D38" t="str">
            <v>I397</v>
          </cell>
          <cell r="E38" t="str">
            <v>SANTA INES</v>
          </cell>
          <cell r="F38" t="str">
            <v>Macho</v>
          </cell>
          <cell r="G38">
            <v>40412</v>
          </cell>
          <cell r="H38">
            <v>38</v>
          </cell>
          <cell r="I38" t="str">
            <v>PN</v>
          </cell>
          <cell r="J38" t="str">
            <v>1384535</v>
          </cell>
          <cell r="K38" t="str">
            <v>1428658</v>
          </cell>
          <cell r="L38" t="str">
            <v xml:space="preserve">  1.6</v>
          </cell>
          <cell r="M38" t="str">
            <v>0.36</v>
          </cell>
          <cell r="N38" t="str">
            <v xml:space="preserve"> 21.3</v>
          </cell>
          <cell r="O38" t="str">
            <v>0.27</v>
          </cell>
          <cell r="P38" t="str">
            <v xml:space="preserve"> 38.2</v>
          </cell>
          <cell r="Q38" t="str">
            <v>0.27</v>
          </cell>
          <cell r="R38" t="str">
            <v xml:space="preserve"> 36.5</v>
          </cell>
          <cell r="S38" t="str">
            <v>0.28</v>
          </cell>
          <cell r="T38" t="str">
            <v xml:space="preserve"> 30.3</v>
          </cell>
          <cell r="U38" t="str">
            <v>0.21</v>
          </cell>
          <cell r="V38" t="str">
            <v xml:space="preserve">  3.3</v>
          </cell>
          <cell r="W38" t="str">
            <v>0.10</v>
          </cell>
          <cell r="X38" t="str">
            <v xml:space="preserve">  3.550</v>
          </cell>
          <cell r="Y38" t="str">
            <v>0.23</v>
          </cell>
          <cell r="Z38" t="str">
            <v xml:space="preserve">  0.660</v>
          </cell>
          <cell r="AA38" t="str">
            <v>0.25</v>
          </cell>
          <cell r="AB38" t="str">
            <v xml:space="preserve">  0.50</v>
          </cell>
          <cell r="AC38" t="str">
            <v>0.13</v>
          </cell>
          <cell r="AD38" t="str">
            <v xml:space="preserve">       104</v>
          </cell>
          <cell r="AE38" t="str">
            <v>PEREIRA MICOUD, ALBERTO</v>
          </cell>
          <cell r="AF38" t="str">
            <v>PAYSANDU</v>
          </cell>
          <cell r="AG38" t="str">
            <v>santa ines tucutela 10</v>
          </cell>
          <cell r="AH38" t="str">
            <v>SANTA INES 8850 LEGEND</v>
          </cell>
          <cell r="AI38" t="str">
            <v>1359814 SANTA INES PINACLE 4 - 3 - 2 - 3</v>
          </cell>
          <cell r="AJ38" t="str">
            <v>1342474 SANTA INES LUISA 4</v>
          </cell>
          <cell r="AK38" t="str">
            <v>S000045 FELTONS LEGEND 242</v>
          </cell>
          <cell r="AL38" t="str">
            <v>1391543 SANTA INES tulita 22</v>
          </cell>
          <cell r="AM38" t="str">
            <v>50%</v>
          </cell>
          <cell r="AN38" t="str">
            <v>40%</v>
          </cell>
          <cell r="AO38" t="str">
            <v>20%</v>
          </cell>
          <cell r="AP38" t="str">
            <v>50%</v>
          </cell>
          <cell r="AQ38" t="str">
            <v>20%</v>
          </cell>
          <cell r="AR38" t="str">
            <v>95%</v>
          </cell>
          <cell r="AS38" t="str">
            <v>5%</v>
          </cell>
          <cell r="AT38" t="str">
            <v>5%</v>
          </cell>
          <cell r="AU38" t="str">
            <v>70%</v>
          </cell>
          <cell r="AV38" t="str">
            <v>50%</v>
          </cell>
          <cell r="AW38">
            <v>1</v>
          </cell>
          <cell r="AX38">
            <v>2</v>
          </cell>
          <cell r="AY38">
            <v>4</v>
          </cell>
          <cell r="AZ38">
            <v>1</v>
          </cell>
          <cell r="BA38">
            <v>4</v>
          </cell>
          <cell r="BB38">
            <v>5</v>
          </cell>
          <cell r="BC38">
            <v>6</v>
          </cell>
          <cell r="BD38">
            <v>6</v>
          </cell>
          <cell r="BE38">
            <v>2</v>
          </cell>
          <cell r="BF38">
            <v>1</v>
          </cell>
          <cell r="BG38" t="str">
            <v xml:space="preserve">  2.0</v>
          </cell>
          <cell r="BH38" t="str">
            <v>0.54</v>
          </cell>
          <cell r="BI38" t="str">
            <v xml:space="preserve"> 23.4</v>
          </cell>
          <cell r="BJ38" t="str">
            <v>0.46</v>
          </cell>
          <cell r="BK38" t="str">
            <v xml:space="preserve"> 43.1</v>
          </cell>
          <cell r="BL38" t="str">
            <v>0.47</v>
          </cell>
          <cell r="BM38" t="str">
            <v xml:space="preserve"> 42.3</v>
          </cell>
          <cell r="BN38" t="str">
            <v>0.46</v>
          </cell>
          <cell r="BO38" t="str">
            <v xml:space="preserve"> 41.4</v>
          </cell>
          <cell r="BP38" t="str">
            <v>0.37</v>
          </cell>
          <cell r="BQ38" t="str">
            <v xml:space="preserve">  3.2</v>
          </cell>
          <cell r="BR38" t="str">
            <v>0.21</v>
          </cell>
          <cell r="BS38" t="str">
            <v xml:space="preserve">  3.810</v>
          </cell>
          <cell r="BT38" t="str">
            <v>0.39</v>
          </cell>
          <cell r="BU38" t="str">
            <v xml:space="preserve">  0.460</v>
          </cell>
          <cell r="BV38" t="str">
            <v>0.40</v>
          </cell>
          <cell r="BW38" t="str">
            <v>0.40</v>
          </cell>
          <cell r="BX38" t="str">
            <v>0.38</v>
          </cell>
          <cell r="BY38" t="str">
            <v xml:space="preserve">    110</v>
          </cell>
          <cell r="BZ38" t="str">
            <v xml:space="preserve">  1.3</v>
          </cell>
          <cell r="CA38" t="str">
            <v>0.40</v>
          </cell>
          <cell r="CB38" t="str">
            <v xml:space="preserve"> 18.0</v>
          </cell>
          <cell r="CC38" t="str">
            <v>0.30</v>
          </cell>
          <cell r="CD38" t="str">
            <v xml:space="preserve"> 30.5</v>
          </cell>
          <cell r="CE38" t="str">
            <v>0.30</v>
          </cell>
          <cell r="CF38" t="str">
            <v xml:space="preserve"> 31.2</v>
          </cell>
          <cell r="CG38" t="str">
            <v>0.30</v>
          </cell>
          <cell r="CH38" t="str">
            <v xml:space="preserve"> 24.0</v>
          </cell>
          <cell r="CI38" t="str">
            <v>0.25</v>
          </cell>
          <cell r="CJ38" t="str">
            <v xml:space="preserve">  3.5</v>
          </cell>
          <cell r="CK38" t="str">
            <v>0.23</v>
          </cell>
          <cell r="CL38" t="str">
            <v xml:space="preserve">  1.940</v>
          </cell>
          <cell r="CM38" t="str">
            <v>0.26</v>
          </cell>
          <cell r="CN38" t="str">
            <v xml:space="preserve">  0.530</v>
          </cell>
          <cell r="CO38" t="str">
            <v>0.26</v>
          </cell>
          <cell r="CP38" t="str">
            <v>0.60</v>
          </cell>
          <cell r="CQ38" t="str">
            <v>0.17</v>
          </cell>
          <cell r="CR38" t="str">
            <v xml:space="preserve">     94</v>
          </cell>
        </row>
        <row r="39">
          <cell r="A39">
            <v>9322</v>
          </cell>
          <cell r="B39" t="str">
            <v>1462311</v>
          </cell>
          <cell r="C39" t="str">
            <v>santa ines 9322 bucanero 8976-8663</v>
          </cell>
          <cell r="D39" t="str">
            <v>I397</v>
          </cell>
          <cell r="E39" t="str">
            <v>SANTA INES</v>
          </cell>
          <cell r="F39" t="str">
            <v>Macho</v>
          </cell>
          <cell r="G39">
            <v>40489</v>
          </cell>
          <cell r="H39">
            <v>39</v>
          </cell>
          <cell r="I39" t="str">
            <v>PN</v>
          </cell>
          <cell r="J39" t="str">
            <v>1437854</v>
          </cell>
          <cell r="K39" t="str">
            <v>1354583</v>
          </cell>
          <cell r="L39" t="str">
            <v xml:space="preserve">  2.0</v>
          </cell>
          <cell r="M39" t="str">
            <v>0.35</v>
          </cell>
          <cell r="N39" t="str">
            <v xml:space="preserve"> 26.3</v>
          </cell>
          <cell r="O39" t="str">
            <v>0.27</v>
          </cell>
          <cell r="P39" t="str">
            <v xml:space="preserve"> 42.3</v>
          </cell>
          <cell r="Q39" t="str">
            <v>0.26</v>
          </cell>
          <cell r="R39" t="str">
            <v xml:space="preserve"> 46.4</v>
          </cell>
          <cell r="S39" t="str">
            <v>0.24</v>
          </cell>
          <cell r="T39" t="str">
            <v xml:space="preserve"> 48.8</v>
          </cell>
          <cell r="U39" t="str">
            <v>0.18</v>
          </cell>
          <cell r="V39" t="str">
            <v xml:space="preserve">  3.7</v>
          </cell>
          <cell r="W39" t="str">
            <v>0.10</v>
          </cell>
          <cell r="X39" t="str">
            <v xml:space="preserve">  3.030</v>
          </cell>
          <cell r="Y39" t="str">
            <v>0.23</v>
          </cell>
          <cell r="Z39" t="str">
            <v xml:space="preserve">  0.360</v>
          </cell>
          <cell r="AA39" t="str">
            <v>0.24</v>
          </cell>
          <cell r="AB39" t="str">
            <v xml:space="preserve">  0.80</v>
          </cell>
          <cell r="AC39" t="str">
            <v>0.11</v>
          </cell>
          <cell r="AD39" t="str">
            <v xml:space="preserve">       128</v>
          </cell>
          <cell r="AE39" t="str">
            <v>PEREIRA MICOUD, ALBERTO</v>
          </cell>
          <cell r="AF39" t="str">
            <v>PAYSANDU</v>
          </cell>
          <cell r="AG39" t="str">
            <v>SANTA INES 8976 BUCANERO 8663</v>
          </cell>
          <cell r="AH39" t="str">
            <v>SANTA INES GERVACIA 4</v>
          </cell>
          <cell r="AI39" t="str">
            <v>1406139 SANTA INES 8663 BUCANERO</v>
          </cell>
          <cell r="AJ39" t="str">
            <v>1384536 santa ines tulita 13</v>
          </cell>
          <cell r="AK39" t="str">
            <v>SG3043 GERBER WATCHFIRE 117F</v>
          </cell>
          <cell r="AL39" t="str">
            <v>1308307 S.I. BELINDA 1</v>
          </cell>
          <cell r="AM39" t="str">
            <v>70%</v>
          </cell>
          <cell r="AN39" t="str">
            <v>5%</v>
          </cell>
          <cell r="AO39" t="str">
            <v>10%</v>
          </cell>
          <cell r="AP39" t="str">
            <v>10%</v>
          </cell>
          <cell r="AQ39" t="str">
            <v>95%</v>
          </cell>
          <cell r="AR39" t="str">
            <v>90%</v>
          </cell>
          <cell r="AS39" t="str">
            <v>10%</v>
          </cell>
          <cell r="AT39" t="str">
            <v>20%</v>
          </cell>
          <cell r="AU39" t="str">
            <v>30%</v>
          </cell>
          <cell r="AV39" t="str">
            <v>10%</v>
          </cell>
          <cell r="AW39">
            <v>2</v>
          </cell>
          <cell r="AX39">
            <v>6</v>
          </cell>
          <cell r="AY39">
            <v>5</v>
          </cell>
          <cell r="AZ39">
            <v>5</v>
          </cell>
          <cell r="BA39">
            <v>5</v>
          </cell>
          <cell r="BB39">
            <v>4</v>
          </cell>
          <cell r="BC39">
            <v>5</v>
          </cell>
          <cell r="BD39">
            <v>4</v>
          </cell>
          <cell r="BE39">
            <v>3</v>
          </cell>
          <cell r="BF39">
            <v>5</v>
          </cell>
          <cell r="BG39" t="str">
            <v xml:space="preserve">  2.0</v>
          </cell>
          <cell r="BH39" t="str">
            <v>0.51</v>
          </cell>
          <cell r="BI39" t="str">
            <v xml:space="preserve"> 29.5</v>
          </cell>
          <cell r="BJ39" t="str">
            <v>0.43</v>
          </cell>
          <cell r="BK39" t="str">
            <v xml:space="preserve"> 44.0</v>
          </cell>
          <cell r="BL39" t="str">
            <v>0.42</v>
          </cell>
          <cell r="BM39" t="str">
            <v xml:space="preserve"> 48.3</v>
          </cell>
          <cell r="BN39" t="str">
            <v>0.41</v>
          </cell>
          <cell r="BO39" t="str">
            <v xml:space="preserve"> 48.4</v>
          </cell>
          <cell r="BP39" t="str">
            <v>0.30</v>
          </cell>
          <cell r="BQ39" t="str">
            <v xml:space="preserve">  1.4</v>
          </cell>
          <cell r="BR39" t="str">
            <v>0.11</v>
          </cell>
          <cell r="BS39" t="str">
            <v xml:space="preserve">  2.390</v>
          </cell>
          <cell r="BT39" t="str">
            <v>0.38</v>
          </cell>
          <cell r="BU39" t="str">
            <v xml:space="preserve">  0.200</v>
          </cell>
          <cell r="BV39" t="str">
            <v>0.40</v>
          </cell>
          <cell r="BW39" t="str">
            <v>1.30</v>
          </cell>
          <cell r="BX39" t="str">
            <v>0.27</v>
          </cell>
          <cell r="BY39" t="str">
            <v xml:space="preserve">    133</v>
          </cell>
          <cell r="BZ39" t="str">
            <v xml:space="preserve">  1.3</v>
          </cell>
          <cell r="CA39" t="str">
            <v>0.45</v>
          </cell>
          <cell r="CB39" t="str">
            <v xml:space="preserve"> 17.6</v>
          </cell>
          <cell r="CC39" t="str">
            <v>0.38</v>
          </cell>
          <cell r="CD39" t="str">
            <v xml:space="preserve"> 33.2</v>
          </cell>
          <cell r="CE39" t="str">
            <v>0.40</v>
          </cell>
          <cell r="CF39" t="str">
            <v xml:space="preserve"> 38.1</v>
          </cell>
          <cell r="CG39" t="str">
            <v>0.39</v>
          </cell>
          <cell r="CH39" t="str">
            <v xml:space="preserve"> 45.3</v>
          </cell>
          <cell r="CI39" t="str">
            <v>0.31</v>
          </cell>
          <cell r="CJ39" t="str">
            <v xml:space="preserve">  6.0</v>
          </cell>
          <cell r="CK39" t="str">
            <v>0.35</v>
          </cell>
          <cell r="CL39" t="str">
            <v xml:space="preserve">  2.190</v>
          </cell>
          <cell r="CM39" t="str">
            <v>0.29</v>
          </cell>
          <cell r="CN39" t="str">
            <v xml:space="preserve">  0.330</v>
          </cell>
          <cell r="CO39" t="str">
            <v>0.28</v>
          </cell>
          <cell r="CP39" t="str">
            <v>0.30</v>
          </cell>
          <cell r="CQ39" t="str">
            <v>0.20</v>
          </cell>
          <cell r="CR39" t="str">
            <v xml:space="preserve">    100</v>
          </cell>
        </row>
        <row r="40">
          <cell r="A40">
            <v>9328</v>
          </cell>
          <cell r="B40" t="str">
            <v>1462317</v>
          </cell>
          <cell r="C40" t="str">
            <v>santa ines 9328 bucanero 8663</v>
          </cell>
          <cell r="D40" t="str">
            <v>I397</v>
          </cell>
          <cell r="E40" t="str">
            <v>SANTA INES</v>
          </cell>
          <cell r="F40" t="str">
            <v>Macho</v>
          </cell>
          <cell r="G40">
            <v>40496</v>
          </cell>
          <cell r="H40">
            <v>38</v>
          </cell>
          <cell r="I40" t="str">
            <v>PN</v>
          </cell>
          <cell r="J40" t="str">
            <v>1406139</v>
          </cell>
          <cell r="K40" t="str">
            <v>1381422</v>
          </cell>
          <cell r="L40" t="str">
            <v xml:space="preserve">  2.0</v>
          </cell>
          <cell r="M40" t="str">
            <v>0.36</v>
          </cell>
          <cell r="N40" t="str">
            <v xml:space="preserve"> 21.6</v>
          </cell>
          <cell r="O40" t="str">
            <v>0.28</v>
          </cell>
          <cell r="P40" t="str">
            <v xml:space="preserve"> 35.1</v>
          </cell>
          <cell r="Q40" t="str">
            <v>0.26</v>
          </cell>
          <cell r="R40" t="str">
            <v xml:space="preserve"> 40.6</v>
          </cell>
          <cell r="S40" t="str">
            <v>0.24</v>
          </cell>
          <cell r="T40" t="str">
            <v xml:space="preserve"> 40.6</v>
          </cell>
          <cell r="U40" t="str">
            <v>0.18</v>
          </cell>
          <cell r="V40" t="str">
            <v xml:space="preserve">  1.8</v>
          </cell>
          <cell r="W40" t="str">
            <v>0.10</v>
          </cell>
          <cell r="X40" t="str">
            <v xml:space="preserve">  2.710</v>
          </cell>
          <cell r="Y40" t="str">
            <v>0.24</v>
          </cell>
          <cell r="Z40" t="str">
            <v xml:space="preserve">  0.000</v>
          </cell>
          <cell r="AA40" t="str">
            <v>0.26</v>
          </cell>
          <cell r="AB40" t="str">
            <v xml:space="preserve">  1.20</v>
          </cell>
          <cell r="AC40" t="str">
            <v>0.12</v>
          </cell>
          <cell r="AD40" t="str">
            <v xml:space="preserve">       104</v>
          </cell>
          <cell r="AE40" t="str">
            <v>PEREIRA MICOUD, ALBERTO</v>
          </cell>
          <cell r="AF40" t="str">
            <v>PAYSANDU</v>
          </cell>
          <cell r="AG40" t="str">
            <v>SANTA INES 8663 BUCANERO</v>
          </cell>
          <cell r="AH40" t="str">
            <v>SANTA INES PAMPITA 27</v>
          </cell>
          <cell r="AI40" t="str">
            <v>1381411 SANTA INES BUCANERO 1</v>
          </cell>
          <cell r="AJ40" t="str">
            <v>1373428 SANTA INES BALONA 7</v>
          </cell>
          <cell r="AK40" t="str">
            <v>1333533 PAMPA OPTIMUM 4250</v>
          </cell>
          <cell r="AL40" t="str">
            <v>1331029 S.I. WIMPY 4</v>
          </cell>
          <cell r="AM40" t="str">
            <v>70%</v>
          </cell>
          <cell r="AN40" t="str">
            <v>40%</v>
          </cell>
          <cell r="AO40" t="str">
            <v>40%</v>
          </cell>
          <cell r="AP40" t="str">
            <v>30%</v>
          </cell>
          <cell r="AQ40" t="str">
            <v>70%</v>
          </cell>
          <cell r="AR40" t="str">
            <v>100%</v>
          </cell>
          <cell r="AS40" t="str">
            <v>20%</v>
          </cell>
          <cell r="AT40" t="str">
            <v>80%</v>
          </cell>
          <cell r="AU40" t="str">
            <v>5%</v>
          </cell>
          <cell r="AV40" t="str">
            <v>50%</v>
          </cell>
          <cell r="AW40">
            <v>2</v>
          </cell>
          <cell r="AX40">
            <v>2</v>
          </cell>
          <cell r="AY40">
            <v>2</v>
          </cell>
          <cell r="AZ40">
            <v>3</v>
          </cell>
          <cell r="BA40">
            <v>2</v>
          </cell>
          <cell r="BB40">
            <v>6</v>
          </cell>
          <cell r="BC40">
            <v>4</v>
          </cell>
          <cell r="BD40">
            <v>3</v>
          </cell>
          <cell r="BE40">
            <v>6</v>
          </cell>
          <cell r="BF40">
            <v>1</v>
          </cell>
          <cell r="BG40" t="str">
            <v xml:space="preserve">  2.0</v>
          </cell>
          <cell r="BH40" t="str">
            <v>0.60</v>
          </cell>
          <cell r="BI40" t="str">
            <v xml:space="preserve"> 25.9</v>
          </cell>
          <cell r="BJ40" t="str">
            <v>0.52</v>
          </cell>
          <cell r="BK40" t="str">
            <v xml:space="preserve"> 41.3</v>
          </cell>
          <cell r="BL40" t="str">
            <v>0.53</v>
          </cell>
          <cell r="BM40" t="str">
            <v xml:space="preserve"> 49.6</v>
          </cell>
          <cell r="BN40" t="str">
            <v>0.51</v>
          </cell>
          <cell r="BO40" t="str">
            <v xml:space="preserve"> 52.5</v>
          </cell>
          <cell r="BP40" t="str">
            <v>0.38</v>
          </cell>
          <cell r="BQ40" t="str">
            <v xml:space="preserve">  0.2</v>
          </cell>
          <cell r="BR40" t="str">
            <v>0.19</v>
          </cell>
          <cell r="BS40" t="str">
            <v xml:space="preserve">  2.710</v>
          </cell>
          <cell r="BT40" t="str">
            <v>0.47</v>
          </cell>
          <cell r="BU40" t="str">
            <v xml:space="preserve">  0.000</v>
          </cell>
          <cell r="BV40" t="str">
            <v>0.48</v>
          </cell>
          <cell r="BW40" t="str">
            <v>1.50</v>
          </cell>
          <cell r="BX40" t="str">
            <v>0.41</v>
          </cell>
          <cell r="BY40" t="str">
            <v xml:space="preserve">    115</v>
          </cell>
          <cell r="BZ40" t="str">
            <v xml:space="preserve">  2.7</v>
          </cell>
          <cell r="CA40" t="str">
            <v>0.42</v>
          </cell>
          <cell r="CB40" t="str">
            <v xml:space="preserve"> 18.4</v>
          </cell>
          <cell r="CC40" t="str">
            <v>0.34</v>
          </cell>
          <cell r="CD40" t="str">
            <v xml:space="preserve"> 30.4</v>
          </cell>
          <cell r="CE40" t="str">
            <v>0.34</v>
          </cell>
          <cell r="CF40" t="str">
            <v xml:space="preserve"> 33.1</v>
          </cell>
          <cell r="CG40" t="str">
            <v>0.34</v>
          </cell>
          <cell r="CH40" t="str">
            <v xml:space="preserve"> 33.9</v>
          </cell>
          <cell r="CI40" t="str">
            <v>0.26</v>
          </cell>
          <cell r="CJ40" t="str">
            <v xml:space="preserve">  3.4</v>
          </cell>
          <cell r="CK40" t="str">
            <v>0.25</v>
          </cell>
          <cell r="CL40" t="str">
            <v xml:space="preserve">  1.870</v>
          </cell>
          <cell r="CM40" t="str">
            <v>0.29</v>
          </cell>
          <cell r="CN40" t="str">
            <v xml:space="preserve"> -0.100</v>
          </cell>
          <cell r="CO40" t="str">
            <v>0.30</v>
          </cell>
          <cell r="CP40" t="str">
            <v>1.00</v>
          </cell>
          <cell r="CQ40" t="str">
            <v>0.14</v>
          </cell>
          <cell r="CR40" t="str">
            <v xml:space="preserve">     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salto 2011"/>
    </sheetNames>
    <sheetDataSet>
      <sheetData sheetId="0" refreshError="1">
        <row r="1">
          <cell r="A1" t="str">
            <v>rp</v>
          </cell>
          <cell r="B1" t="str">
            <v>hbu</v>
          </cell>
          <cell r="C1" t="str">
            <v>nombre</v>
          </cell>
          <cell r="D1" t="str">
            <v>cod_aru</v>
          </cell>
          <cell r="E1" t="str">
            <v>cabaña</v>
          </cell>
          <cell r="F1" t="str">
            <v>sexo</v>
          </cell>
          <cell r="G1" t="str">
            <v>nacimiento</v>
          </cell>
          <cell r="H1" t="str">
            <v>origen</v>
          </cell>
          <cell r="I1" t="str">
            <v>padre</v>
          </cell>
          <cell r="J1" t="str">
            <v>madre</v>
          </cell>
          <cell r="K1" t="str">
            <v>nac_epd</v>
          </cell>
          <cell r="L1" t="str">
            <v>nac_acc</v>
          </cell>
          <cell r="M1" t="str">
            <v>dest_epd</v>
          </cell>
          <cell r="N1" t="str">
            <v>dest_acc</v>
          </cell>
          <cell r="O1" t="str">
            <v>_15m_epd</v>
          </cell>
          <cell r="P1" t="str">
            <v>_15m_acc</v>
          </cell>
          <cell r="Q1" t="str">
            <v>_18m_epd</v>
          </cell>
          <cell r="R1" t="str">
            <v>_18m_acc</v>
          </cell>
          <cell r="S1" t="str">
            <v>leche_epd</v>
          </cell>
          <cell r="T1" t="str">
            <v>leche_acc</v>
          </cell>
          <cell r="U1" t="str">
            <v>ce_epd</v>
          </cell>
          <cell r="V1" t="str">
            <v>ce_acc</v>
          </cell>
          <cell r="W1" t="str">
            <v>aob_epd</v>
          </cell>
          <cell r="X1" t="str">
            <v>aob_acc</v>
          </cell>
          <cell r="Y1" t="str">
            <v>grasa_epd</v>
          </cell>
          <cell r="Z1" t="str">
            <v>grasa_acc</v>
          </cell>
          <cell r="AA1" t="str">
            <v>propietario</v>
          </cell>
          <cell r="AB1" t="str">
            <v>departamento</v>
          </cell>
          <cell r="AC1" t="str">
            <v>nombrepadre</v>
          </cell>
          <cell r="AD1" t="str">
            <v>nombremadre</v>
          </cell>
          <cell r="AE1" t="str">
            <v>nombreabuelop</v>
          </cell>
          <cell r="AF1" t="str">
            <v>nombreabuelap</v>
          </cell>
          <cell r="AG1" t="str">
            <v>nombreabuelom</v>
          </cell>
          <cell r="AH1" t="str">
            <v>nombreabuelam</v>
          </cell>
          <cell r="AI1" t="str">
            <v>perc_nac</v>
          </cell>
          <cell r="AJ1" t="str">
            <v>perc_dest</v>
          </cell>
          <cell r="AK1" t="str">
            <v>perc_15</v>
          </cell>
          <cell r="AL1" t="str">
            <v>perc_18</v>
          </cell>
          <cell r="AM1" t="str">
            <v>perc_leche</v>
          </cell>
          <cell r="AN1" t="str">
            <v>perc_aob</v>
          </cell>
          <cell r="AO1" t="str">
            <v>perc_grasa</v>
          </cell>
          <cell r="AP1" t="str">
            <v>perc_ce</v>
          </cell>
          <cell r="AQ1" t="str">
            <v>ticks_nac</v>
          </cell>
          <cell r="AR1" t="str">
            <v>ticks_dest</v>
          </cell>
          <cell r="AS1" t="str">
            <v>ticks_15</v>
          </cell>
          <cell r="AT1" t="str">
            <v>ticks_18</v>
          </cell>
          <cell r="AU1" t="str">
            <v>ticks_leche</v>
          </cell>
          <cell r="AV1" t="str">
            <v>ticks_aob</v>
          </cell>
          <cell r="AW1" t="str">
            <v>ticks_grasa</v>
          </cell>
          <cell r="AX1" t="str">
            <v>ticks_ce</v>
          </cell>
          <cell r="AY1" t="str">
            <v>p_nac_epd</v>
          </cell>
          <cell r="AZ1" t="str">
            <v>p_nac_acc</v>
          </cell>
          <cell r="BA1" t="str">
            <v>p_dest_epd</v>
          </cell>
          <cell r="BB1" t="str">
            <v>p_dest_acc</v>
          </cell>
          <cell r="BC1" t="str">
            <v>p_15_epd</v>
          </cell>
          <cell r="BD1" t="str">
            <v>p_15_acc</v>
          </cell>
          <cell r="BE1" t="str">
            <v>p_18_epd</v>
          </cell>
          <cell r="BF1" t="str">
            <v>p_18_acc</v>
          </cell>
          <cell r="BG1" t="str">
            <v>p_leche_epd</v>
          </cell>
          <cell r="BH1" t="str">
            <v>p_leche_acc</v>
          </cell>
          <cell r="BI1" t="str">
            <v>p_aob_epd</v>
          </cell>
          <cell r="BJ1" t="str">
            <v>p_aob_acc</v>
          </cell>
          <cell r="BK1" t="str">
            <v>p_grasa_epd</v>
          </cell>
          <cell r="BL1" t="str">
            <v>p_grasa_acc</v>
          </cell>
          <cell r="BM1" t="str">
            <v>p_ce_epd</v>
          </cell>
          <cell r="BN1" t="str">
            <v>p_ce_acc</v>
          </cell>
          <cell r="BO1" t="str">
            <v>m_nac_epd</v>
          </cell>
          <cell r="BP1" t="str">
            <v>m_nac_acc</v>
          </cell>
          <cell r="BQ1" t="str">
            <v>m_dest_epd</v>
          </cell>
          <cell r="BR1" t="str">
            <v>m_dest_acc</v>
          </cell>
          <cell r="BS1" t="str">
            <v>m_15_epd</v>
          </cell>
          <cell r="BT1" t="str">
            <v>m_15_acc</v>
          </cell>
          <cell r="BU1" t="str">
            <v>m_18_epd</v>
          </cell>
          <cell r="BV1" t="str">
            <v>m_18_acc</v>
          </cell>
          <cell r="BW1" t="str">
            <v>m_leche_epd</v>
          </cell>
          <cell r="BX1" t="str">
            <v>m_leche_acc</v>
          </cell>
          <cell r="BY1" t="str">
            <v>m_aob_epd</v>
          </cell>
          <cell r="BZ1" t="str">
            <v>m_aob_acc</v>
          </cell>
          <cell r="CA1" t="str">
            <v>m_grasa_epd</v>
          </cell>
          <cell r="CB1" t="str">
            <v>m_grasa_acc</v>
          </cell>
          <cell r="CC1" t="str">
            <v>m_ce_epd</v>
          </cell>
          <cell r="CD1" t="str">
            <v>m_ce_acc</v>
          </cell>
          <cell r="CE1" t="str">
            <v>peso_nac</v>
          </cell>
        </row>
        <row r="2">
          <cell r="A2">
            <v>2</v>
          </cell>
          <cell r="B2" t="str">
            <v>1458150</v>
          </cell>
          <cell r="C2" t="str">
            <v>ABROJAL 2 CAMILA</v>
          </cell>
          <cell r="D2" t="str">
            <v>I377</v>
          </cell>
          <cell r="E2" t="str">
            <v>EL ABROJAL</v>
          </cell>
          <cell r="F2" t="str">
            <v>Hembra</v>
          </cell>
          <cell r="G2">
            <v>40290</v>
          </cell>
          <cell r="H2" t="str">
            <v>PN</v>
          </cell>
          <cell r="I2" t="str">
            <v>1391709</v>
          </cell>
          <cell r="J2" t="str">
            <v>1417977</v>
          </cell>
          <cell r="K2" t="str">
            <v xml:space="preserve">  0.6</v>
          </cell>
          <cell r="L2" t="str">
            <v>&lt;**&gt;</v>
          </cell>
          <cell r="M2" t="str">
            <v xml:space="preserve"> 15.0</v>
          </cell>
          <cell r="N2" t="str">
            <v>&lt;**&gt;</v>
          </cell>
          <cell r="O2" t="str">
            <v xml:space="preserve"> 23.4</v>
          </cell>
          <cell r="P2" t="str">
            <v>&lt;**&gt;</v>
          </cell>
          <cell r="Q2" t="str">
            <v xml:space="preserve"> 27.5</v>
          </cell>
          <cell r="R2" t="str">
            <v>&lt;**&gt;</v>
          </cell>
          <cell r="S2" t="str">
            <v xml:space="preserve">  4.4</v>
          </cell>
          <cell r="T2" t="str">
            <v>&lt;**&gt;</v>
          </cell>
          <cell r="U2" t="str">
            <v xml:space="preserve">  0.20</v>
          </cell>
          <cell r="V2" t="str">
            <v>&lt;**&gt;</v>
          </cell>
          <cell r="W2" t="str">
            <v xml:space="preserve">  1.580</v>
          </cell>
          <cell r="X2" t="str">
            <v>&lt;**&gt;</v>
          </cell>
          <cell r="Y2" t="str">
            <v xml:space="preserve">  0.080</v>
          </cell>
          <cell r="Z2" t="str">
            <v>&lt;**&gt;</v>
          </cell>
          <cell r="AA2" t="str">
            <v>MATTIAUDA MUZIO, PABLO</v>
          </cell>
          <cell r="AB2" t="str">
            <v>PAYSANDU</v>
          </cell>
          <cell r="AC2" t="str">
            <v>ZERCA KOOTENAY 5</v>
          </cell>
          <cell r="AD2" t="str">
            <v>ZERCA MOLLY 265</v>
          </cell>
          <cell r="AE2" t="str">
            <v>S000046 REMITALL KOOTENAY 9K</v>
          </cell>
          <cell r="AF2" t="str">
            <v>1333059 ZERCA YAGUA 722</v>
          </cell>
          <cell r="AG2" t="str">
            <v>1384807 ZERCA FORTRESS 25</v>
          </cell>
          <cell r="AH2" t="str">
            <v>1375488 ZERCA MOLLY 200</v>
          </cell>
          <cell r="AI2" t="str">
            <v>10%</v>
          </cell>
          <cell r="AJ2" t="str">
            <v>90%</v>
          </cell>
          <cell r="AK2" t="str">
            <v>95%</v>
          </cell>
          <cell r="AL2" t="str">
            <v>95%</v>
          </cell>
          <cell r="AM2" t="str">
            <v>90%</v>
          </cell>
          <cell r="AN2" t="str">
            <v>40%</v>
          </cell>
          <cell r="AO2" t="str">
            <v>30%</v>
          </cell>
          <cell r="AP2" t="str">
            <v>95%</v>
          </cell>
          <cell r="AQ2">
            <v>5</v>
          </cell>
          <cell r="AR2">
            <v>4</v>
          </cell>
          <cell r="AS2">
            <v>5</v>
          </cell>
          <cell r="AT2">
            <v>5</v>
          </cell>
          <cell r="AU2">
            <v>4</v>
          </cell>
          <cell r="AV2">
            <v>2</v>
          </cell>
          <cell r="AW2">
            <v>3</v>
          </cell>
          <cell r="AX2">
            <v>5</v>
          </cell>
          <cell r="AY2" t="str">
            <v xml:space="preserve"> -0.3</v>
          </cell>
          <cell r="AZ2" t="str">
            <v>0.70</v>
          </cell>
          <cell r="BA2" t="str">
            <v xml:space="preserve"> 13.4</v>
          </cell>
          <cell r="BB2" t="str">
            <v>0.63</v>
          </cell>
          <cell r="BC2" t="str">
            <v xml:space="preserve"> 21.2</v>
          </cell>
          <cell r="BD2" t="str">
            <v>0.64</v>
          </cell>
          <cell r="BE2" t="str">
            <v xml:space="preserve"> 25.4</v>
          </cell>
          <cell r="BF2" t="str">
            <v>0.62</v>
          </cell>
          <cell r="BG2" t="str">
            <v xml:space="preserve">  2.9</v>
          </cell>
          <cell r="BH2" t="str">
            <v>0.29</v>
          </cell>
          <cell r="BI2" t="str">
            <v xml:space="preserve">  2.970</v>
          </cell>
          <cell r="BJ2" t="str">
            <v>0.58</v>
          </cell>
          <cell r="BK2" t="str">
            <v xml:space="preserve">  0.130</v>
          </cell>
          <cell r="BL2" t="str">
            <v>0.59</v>
          </cell>
          <cell r="BM2" t="str">
            <v>-.10</v>
          </cell>
          <cell r="BN2" t="str">
            <v>0.52</v>
          </cell>
          <cell r="BO2" t="str">
            <v xml:space="preserve">  1.5</v>
          </cell>
          <cell r="BP2" t="str">
            <v>0.37</v>
          </cell>
          <cell r="BQ2" t="str">
            <v xml:space="preserve"> 16.6</v>
          </cell>
          <cell r="BR2" t="str">
            <v>0.30</v>
          </cell>
          <cell r="BS2" t="str">
            <v xml:space="preserve"> 25.5</v>
          </cell>
          <cell r="BT2" t="str">
            <v>0.32</v>
          </cell>
          <cell r="BU2" t="str">
            <v xml:space="preserve"> 29.6</v>
          </cell>
          <cell r="BV2" t="str">
            <v>0.31</v>
          </cell>
          <cell r="BW2" t="str">
            <v xml:space="preserve">  5.9</v>
          </cell>
          <cell r="BX2" t="str">
            <v>0.12</v>
          </cell>
          <cell r="BY2" t="str">
            <v xml:space="preserve">  0.190</v>
          </cell>
          <cell r="BZ2" t="str">
            <v>0.25</v>
          </cell>
          <cell r="CA2" t="str">
            <v xml:space="preserve">  0.030</v>
          </cell>
          <cell r="CB2" t="str">
            <v>0.27</v>
          </cell>
          <cell r="CC2" t="str">
            <v>0.50</v>
          </cell>
          <cell r="CD2" t="str">
            <v>0.14</v>
          </cell>
          <cell r="CE2">
            <v>0</v>
          </cell>
        </row>
        <row r="3">
          <cell r="A3">
            <v>5</v>
          </cell>
          <cell r="B3" t="str">
            <v>1461557</v>
          </cell>
          <cell r="C3" t="str">
            <v>ABROJAL INOCENCIO RONALDO</v>
          </cell>
          <cell r="D3" t="str">
            <v>I377</v>
          </cell>
          <cell r="E3" t="str">
            <v>EL ABROJAL</v>
          </cell>
          <cell r="F3" t="str">
            <v>Macho</v>
          </cell>
          <cell r="G3">
            <v>40413</v>
          </cell>
          <cell r="H3" t="str">
            <v>PN</v>
          </cell>
          <cell r="I3" t="str">
            <v>1416316</v>
          </cell>
          <cell r="J3" t="str">
            <v>1428839</v>
          </cell>
          <cell r="K3" t="str">
            <v xml:space="preserve">  1.8</v>
          </cell>
          <cell r="L3" t="str">
            <v>&lt;**&gt;</v>
          </cell>
          <cell r="M3" t="str">
            <v xml:space="preserve"> 23.1</v>
          </cell>
          <cell r="N3" t="str">
            <v>&lt;**&gt;</v>
          </cell>
          <cell r="O3" t="str">
            <v xml:space="preserve"> 36.9</v>
          </cell>
          <cell r="P3" t="str">
            <v>&lt;**&gt;</v>
          </cell>
          <cell r="Q3" t="str">
            <v xml:space="preserve"> 42.6</v>
          </cell>
          <cell r="R3" t="str">
            <v>&lt;**&gt;</v>
          </cell>
          <cell r="S3" t="str">
            <v xml:space="preserve">  7.1</v>
          </cell>
          <cell r="T3" t="str">
            <v>&lt;**&gt;</v>
          </cell>
          <cell r="U3" t="str">
            <v xml:space="preserve">  0.60</v>
          </cell>
          <cell r="V3" t="str">
            <v>&lt;**&gt;</v>
          </cell>
          <cell r="W3" t="str">
            <v xml:space="preserve">  2.615</v>
          </cell>
          <cell r="X3" t="str">
            <v>&lt;**&gt;</v>
          </cell>
          <cell r="Y3" t="str">
            <v xml:space="preserve">  0.150</v>
          </cell>
          <cell r="Z3" t="str">
            <v>&lt;**&gt;</v>
          </cell>
          <cell r="AA3" t="str">
            <v>MATTIAUDA MUZIO, PABLO</v>
          </cell>
          <cell r="AB3" t="str">
            <v>PAYSANDU</v>
          </cell>
          <cell r="AC3" t="str">
            <v>MGE RAUL 19D-70</v>
          </cell>
          <cell r="AD3" t="str">
            <v>MARIAGE 62J THUNDER 7  T.E.</v>
          </cell>
          <cell r="AE3" t="str">
            <v>1366030 MGE WRANGLER 19D-7</v>
          </cell>
          <cell r="AF3" t="str">
            <v>1390245 MARIAGE BOOMER 29F-4</v>
          </cell>
          <cell r="AG3" t="str">
            <v>S000017 STAR SS THUNDER LT 62J</v>
          </cell>
          <cell r="AH3" t="str">
            <v>1336380 MARIAGE KCF VICTOR 27</v>
          </cell>
          <cell r="AI3" t="str">
            <v>60%</v>
          </cell>
          <cell r="AJ3" t="str">
            <v>20%</v>
          </cell>
          <cell r="AK3" t="str">
            <v>30%</v>
          </cell>
          <cell r="AL3" t="str">
            <v>20%</v>
          </cell>
          <cell r="AM3" t="str">
            <v>60%</v>
          </cell>
          <cell r="AN3" t="str">
            <v>20%</v>
          </cell>
          <cell r="AO3" t="str">
            <v>20%</v>
          </cell>
          <cell r="AP3" t="str">
            <v>50%</v>
          </cell>
          <cell r="AQ3">
            <v>1</v>
          </cell>
          <cell r="AR3">
            <v>4</v>
          </cell>
          <cell r="AS3">
            <v>3</v>
          </cell>
          <cell r="AT3">
            <v>4</v>
          </cell>
          <cell r="AU3">
            <v>1</v>
          </cell>
          <cell r="AV3">
            <v>4</v>
          </cell>
          <cell r="AW3">
            <v>4</v>
          </cell>
          <cell r="AX3">
            <v>1</v>
          </cell>
          <cell r="AY3" t="str">
            <v xml:space="preserve">  0.8</v>
          </cell>
          <cell r="AZ3" t="str">
            <v>0.61</v>
          </cell>
          <cell r="BA3" t="str">
            <v xml:space="preserve"> 20.9</v>
          </cell>
          <cell r="BB3" t="str">
            <v>0.52</v>
          </cell>
          <cell r="BC3" t="str">
            <v xml:space="preserve"> 31.8</v>
          </cell>
          <cell r="BD3" t="str">
            <v>0.48</v>
          </cell>
          <cell r="BE3" t="str">
            <v xml:space="preserve"> 40.1</v>
          </cell>
          <cell r="BF3" t="str">
            <v>0.45</v>
          </cell>
          <cell r="BG3" t="str">
            <v xml:space="preserve">  7.4</v>
          </cell>
          <cell r="BH3" t="str">
            <v>0.17</v>
          </cell>
          <cell r="BI3" t="str">
            <v xml:space="preserve">  3.810</v>
          </cell>
          <cell r="BJ3" t="str">
            <v>0.36</v>
          </cell>
          <cell r="BK3" t="str">
            <v xml:space="preserve">  0.100</v>
          </cell>
          <cell r="BL3" t="str">
            <v>0.35</v>
          </cell>
          <cell r="BM3" t="str">
            <v>0.60</v>
          </cell>
          <cell r="BN3" t="str">
            <v>0.33</v>
          </cell>
          <cell r="BO3" t="str">
            <v xml:space="preserve">  2.7</v>
          </cell>
          <cell r="BP3" t="str">
            <v>0.23</v>
          </cell>
          <cell r="BQ3" t="str">
            <v xml:space="preserve"> 25.3</v>
          </cell>
          <cell r="BR3" t="str">
            <v>0.22</v>
          </cell>
          <cell r="BS3" t="str">
            <v xml:space="preserve"> 41.9</v>
          </cell>
          <cell r="BT3" t="str">
            <v>0.22</v>
          </cell>
          <cell r="BU3" t="str">
            <v xml:space="preserve"> 45.0</v>
          </cell>
          <cell r="BV3" t="str">
            <v>0.22</v>
          </cell>
          <cell r="BW3" t="str">
            <v xml:space="preserve">  6.8</v>
          </cell>
          <cell r="BX3" t="str">
            <v>0.20</v>
          </cell>
          <cell r="BY3" t="str">
            <v xml:space="preserve">  1.420</v>
          </cell>
          <cell r="BZ3" t="str">
            <v>0.19</v>
          </cell>
          <cell r="CA3" t="str">
            <v xml:space="preserve">  0.200</v>
          </cell>
          <cell r="CB3" t="str">
            <v>0.19</v>
          </cell>
          <cell r="CC3" t="str">
            <v>0.60</v>
          </cell>
          <cell r="CD3" t="str">
            <v>0.17</v>
          </cell>
          <cell r="CE3">
            <v>0</v>
          </cell>
        </row>
        <row r="4">
          <cell r="A4">
            <v>6</v>
          </cell>
          <cell r="B4" t="str">
            <v>1461558</v>
          </cell>
          <cell r="C4" t="str">
            <v>ABROJAL MARIA FBOOMER</v>
          </cell>
          <cell r="D4" t="str">
            <v>I377</v>
          </cell>
          <cell r="E4" t="str">
            <v>EL ABROJAL</v>
          </cell>
          <cell r="F4" t="str">
            <v>Hembra</v>
          </cell>
          <cell r="G4">
            <v>40427</v>
          </cell>
          <cell r="H4" t="str">
            <v>PN</v>
          </cell>
          <cell r="I4" t="str">
            <v>S000042</v>
          </cell>
          <cell r="J4" t="str">
            <v>1428884</v>
          </cell>
          <cell r="K4" t="str">
            <v xml:space="preserve">  1.8</v>
          </cell>
          <cell r="L4" t="str">
            <v>&lt;**&gt;</v>
          </cell>
          <cell r="M4" t="str">
            <v xml:space="preserve"> 22.2</v>
          </cell>
          <cell r="N4" t="str">
            <v>&lt;**&gt;</v>
          </cell>
          <cell r="O4" t="str">
            <v xml:space="preserve"> 38.2</v>
          </cell>
          <cell r="P4" t="str">
            <v>&lt;**&gt;</v>
          </cell>
          <cell r="Q4" t="str">
            <v xml:space="preserve"> 40.9</v>
          </cell>
          <cell r="R4" t="str">
            <v>&lt;**&gt;</v>
          </cell>
          <cell r="S4" t="str">
            <v xml:space="preserve">  6.7</v>
          </cell>
          <cell r="T4" t="str">
            <v>&lt;**&gt;</v>
          </cell>
          <cell r="U4" t="str">
            <v xml:space="preserve">  0.40</v>
          </cell>
          <cell r="V4" t="str">
            <v>&lt;**&gt;</v>
          </cell>
          <cell r="W4" t="str">
            <v xml:space="preserve">  3.130</v>
          </cell>
          <cell r="X4" t="str">
            <v>&lt;**&gt;</v>
          </cell>
          <cell r="Y4" t="str">
            <v xml:space="preserve">  0.025</v>
          </cell>
          <cell r="Z4" t="str">
            <v>&lt;**&gt;</v>
          </cell>
          <cell r="AA4" t="str">
            <v>MATTIAUDA MUZIO, PABLO</v>
          </cell>
          <cell r="AB4" t="str">
            <v>PAYSANDU</v>
          </cell>
          <cell r="AC4" t="str">
            <v>FORC 29F BOOMER 18L</v>
          </cell>
          <cell r="AD4" t="str">
            <v>MARIAGE RAUL 19D-85</v>
          </cell>
          <cell r="AE4" t="str">
            <v>S000009 CS BOOMER 29F</v>
          </cell>
          <cell r="AF4" t="str">
            <v>T004710</v>
          </cell>
          <cell r="AG4" t="str">
            <v>1366030 MGE WRANGLER 19D-7</v>
          </cell>
          <cell r="AH4" t="str">
            <v>1401106 MARIAGE BENNET-2</v>
          </cell>
          <cell r="AI4" t="str">
            <v>60%</v>
          </cell>
          <cell r="AJ4" t="str">
            <v>30%</v>
          </cell>
          <cell r="AK4" t="str">
            <v>20%</v>
          </cell>
          <cell r="AL4" t="str">
            <v>30%</v>
          </cell>
          <cell r="AM4" t="str">
            <v>70%</v>
          </cell>
          <cell r="AN4" t="str">
            <v>5%</v>
          </cell>
          <cell r="AO4" t="str">
            <v>50%</v>
          </cell>
          <cell r="AP4" t="str">
            <v>80%</v>
          </cell>
          <cell r="AQ4">
            <v>1</v>
          </cell>
          <cell r="AR4">
            <v>3</v>
          </cell>
          <cell r="AS4">
            <v>4</v>
          </cell>
          <cell r="AT4">
            <v>3</v>
          </cell>
          <cell r="AU4">
            <v>2</v>
          </cell>
          <cell r="AV4">
            <v>6</v>
          </cell>
          <cell r="AW4">
            <v>1</v>
          </cell>
          <cell r="AX4">
            <v>3</v>
          </cell>
          <cell r="AY4" t="str">
            <v xml:space="preserve">  1.5</v>
          </cell>
          <cell r="AZ4" t="str">
            <v>0.89</v>
          </cell>
          <cell r="BA4" t="str">
            <v xml:space="preserve"> 22.6</v>
          </cell>
          <cell r="BB4" t="str">
            <v>0.85</v>
          </cell>
          <cell r="BC4" t="str">
            <v xml:space="preserve"> 38.1</v>
          </cell>
          <cell r="BD4" t="str">
            <v>0.84</v>
          </cell>
          <cell r="BE4" t="str">
            <v xml:space="preserve"> 40.4</v>
          </cell>
          <cell r="BF4" t="str">
            <v>0.82</v>
          </cell>
          <cell r="BG4" t="str">
            <v xml:space="preserve">  8.7</v>
          </cell>
          <cell r="BH4" t="str">
            <v>0.61</v>
          </cell>
          <cell r="BI4" t="str">
            <v xml:space="preserve">  3.550</v>
          </cell>
          <cell r="BJ4" t="str">
            <v>0.79</v>
          </cell>
          <cell r="BK4" t="str">
            <v xml:space="preserve"> -0.080</v>
          </cell>
          <cell r="BL4" t="str">
            <v>0.79</v>
          </cell>
          <cell r="BM4" t="str">
            <v>0.30</v>
          </cell>
          <cell r="BN4" t="str">
            <v>0.74</v>
          </cell>
          <cell r="BO4" t="str">
            <v xml:space="preserve">  2.0</v>
          </cell>
          <cell r="BP4" t="str">
            <v>0.37</v>
          </cell>
          <cell r="BQ4" t="str">
            <v xml:space="preserve"> 21.7</v>
          </cell>
          <cell r="BR4" t="str">
            <v>0.30</v>
          </cell>
          <cell r="BS4" t="str">
            <v xml:space="preserve"> 38.2</v>
          </cell>
          <cell r="BT4" t="str">
            <v>0.33</v>
          </cell>
          <cell r="BU4" t="str">
            <v xml:space="preserve"> 41.4</v>
          </cell>
          <cell r="BV4" t="str">
            <v>0.31</v>
          </cell>
          <cell r="BW4" t="str">
            <v xml:space="preserve">  4.7</v>
          </cell>
          <cell r="BX4" t="str">
            <v>0.15</v>
          </cell>
          <cell r="BY4" t="str">
            <v xml:space="preserve">  2.710</v>
          </cell>
          <cell r="BZ4" t="str">
            <v>0.27</v>
          </cell>
          <cell r="CA4" t="str">
            <v xml:space="preserve">  0.130</v>
          </cell>
          <cell r="CB4" t="str">
            <v>0.28</v>
          </cell>
          <cell r="CC4" t="str">
            <v>0.50</v>
          </cell>
          <cell r="CD4" t="str">
            <v>0.16</v>
          </cell>
          <cell r="CE4">
            <v>0</v>
          </cell>
        </row>
        <row r="5">
          <cell r="A5">
            <v>8</v>
          </cell>
          <cell r="B5" t="str">
            <v>1461560</v>
          </cell>
          <cell r="C5" t="str">
            <v>ABROJAL CONSTANZA MARIAGE</v>
          </cell>
          <cell r="D5" t="str">
            <v>I377</v>
          </cell>
          <cell r="E5" t="str">
            <v>EL ABROJAL</v>
          </cell>
          <cell r="F5" t="str">
            <v>Hembra</v>
          </cell>
          <cell r="G5">
            <v>40434</v>
          </cell>
          <cell r="H5" t="str">
            <v>PN</v>
          </cell>
          <cell r="I5" t="str">
            <v>1366030</v>
          </cell>
          <cell r="J5" t="str">
            <v>1432987</v>
          </cell>
          <cell r="K5" t="str">
            <v xml:space="preserve">  1.6</v>
          </cell>
          <cell r="L5" t="str">
            <v>&lt;**&gt;</v>
          </cell>
          <cell r="M5" t="str">
            <v xml:space="preserve"> 19.2</v>
          </cell>
          <cell r="N5" t="str">
            <v>&lt;**&gt;</v>
          </cell>
          <cell r="O5" t="str">
            <v xml:space="preserve"> 34.6</v>
          </cell>
          <cell r="P5" t="str">
            <v>&lt;**&gt;</v>
          </cell>
          <cell r="Q5" t="str">
            <v xml:space="preserve"> 39.2</v>
          </cell>
          <cell r="R5" t="str">
            <v>&lt;**&gt;</v>
          </cell>
          <cell r="S5" t="str">
            <v xml:space="preserve">  4.8</v>
          </cell>
          <cell r="T5" t="str">
            <v>&lt;**&gt;</v>
          </cell>
          <cell r="U5" t="str">
            <v xml:space="preserve">  0.50</v>
          </cell>
          <cell r="V5" t="str">
            <v>&lt;**&gt;</v>
          </cell>
          <cell r="W5" t="str">
            <v xml:space="preserve">  2.160</v>
          </cell>
          <cell r="X5" t="str">
            <v>&lt;**&gt;</v>
          </cell>
          <cell r="Y5" t="str">
            <v xml:space="preserve">  0.075</v>
          </cell>
          <cell r="Z5" t="str">
            <v>&lt;**&gt;</v>
          </cell>
          <cell r="AA5" t="str">
            <v>MATTIAUDA MUZIO, PABLO</v>
          </cell>
          <cell r="AB5" t="str">
            <v>PAYSANDU</v>
          </cell>
          <cell r="AC5" t="str">
            <v>MGE WRANGLER 19D-7</v>
          </cell>
          <cell r="AD5" t="str">
            <v>MARIAGE 62J THUNDER 14    T.E.</v>
          </cell>
          <cell r="AE5" t="str">
            <v>SN2603 NJW 1Y WRANGLER 19D</v>
          </cell>
          <cell r="AF5" t="str">
            <v>1246044 SATUR-DELIVERANCE 80U</v>
          </cell>
          <cell r="AG5" t="str">
            <v>S000017 STAR SS THUNDER LT 62J</v>
          </cell>
          <cell r="AH5" t="str">
            <v>1308701 MARIAGE STR BUTLER 452M 14-42</v>
          </cell>
          <cell r="AI5" t="str">
            <v>50%</v>
          </cell>
          <cell r="AJ5" t="str">
            <v>60%</v>
          </cell>
          <cell r="AK5" t="str">
            <v>40%</v>
          </cell>
          <cell r="AL5" t="str">
            <v>30%</v>
          </cell>
          <cell r="AM5" t="str">
            <v>90%</v>
          </cell>
          <cell r="AN5" t="str">
            <v>30%</v>
          </cell>
          <cell r="AO5" t="str">
            <v>40%</v>
          </cell>
          <cell r="AP5" t="str">
            <v>70%</v>
          </cell>
          <cell r="AQ5">
            <v>1</v>
          </cell>
          <cell r="AR5">
            <v>1</v>
          </cell>
          <cell r="AS5">
            <v>2</v>
          </cell>
          <cell r="AT5">
            <v>3</v>
          </cell>
          <cell r="AU5">
            <v>4</v>
          </cell>
          <cell r="AV5">
            <v>3</v>
          </cell>
          <cell r="AW5">
            <v>2</v>
          </cell>
          <cell r="AX5">
            <v>2</v>
          </cell>
          <cell r="AY5" t="str">
            <v xml:space="preserve">  1.0</v>
          </cell>
          <cell r="AZ5" t="str">
            <v>0.81</v>
          </cell>
          <cell r="BA5" t="str">
            <v xml:space="preserve"> 16.4</v>
          </cell>
          <cell r="BB5" t="str">
            <v>0.76</v>
          </cell>
          <cell r="BC5" t="str">
            <v xml:space="preserve"> 33.6</v>
          </cell>
          <cell r="BD5" t="str">
            <v>0.77</v>
          </cell>
          <cell r="BE5" t="str">
            <v xml:space="preserve"> 39.7</v>
          </cell>
          <cell r="BF5" t="str">
            <v>0.76</v>
          </cell>
          <cell r="BG5" t="str">
            <v xml:space="preserve">  5.4</v>
          </cell>
          <cell r="BH5" t="str">
            <v>0.52</v>
          </cell>
          <cell r="BI5" t="str">
            <v xml:space="preserve">  2.710</v>
          </cell>
          <cell r="BJ5" t="str">
            <v>0.71</v>
          </cell>
          <cell r="BK5" t="str">
            <v xml:space="preserve"> -0.050</v>
          </cell>
          <cell r="BL5" t="str">
            <v>0.72</v>
          </cell>
          <cell r="BM5" t="str">
            <v>0.50</v>
          </cell>
          <cell r="BN5" t="str">
            <v>0.65</v>
          </cell>
          <cell r="BO5" t="str">
            <v xml:space="preserve">  2.2</v>
          </cell>
          <cell r="BP5" t="str">
            <v>0.24</v>
          </cell>
          <cell r="BQ5" t="str">
            <v xml:space="preserve"> 22.0</v>
          </cell>
          <cell r="BR5" t="str">
            <v>0.22</v>
          </cell>
          <cell r="BS5" t="str">
            <v xml:space="preserve"> 35.5</v>
          </cell>
          <cell r="BT5" t="str">
            <v>0.23</v>
          </cell>
          <cell r="BU5" t="str">
            <v xml:space="preserve"> 38.6</v>
          </cell>
          <cell r="BV5" t="str">
            <v>0.22</v>
          </cell>
          <cell r="BW5" t="str">
            <v xml:space="preserve">  4.2</v>
          </cell>
          <cell r="BX5" t="str">
            <v>0.20</v>
          </cell>
          <cell r="BY5" t="str">
            <v xml:space="preserve">  1.610</v>
          </cell>
          <cell r="BZ5" t="str">
            <v>0.20</v>
          </cell>
          <cell r="CA5" t="str">
            <v xml:space="preserve">  0.200</v>
          </cell>
          <cell r="CB5" t="str">
            <v>0.19</v>
          </cell>
          <cell r="CC5" t="str">
            <v>0.50</v>
          </cell>
          <cell r="CD5" t="str">
            <v>0.17</v>
          </cell>
          <cell r="CE5">
            <v>0</v>
          </cell>
        </row>
        <row r="6">
          <cell r="A6">
            <v>9</v>
          </cell>
          <cell r="B6" t="str">
            <v>1461561</v>
          </cell>
          <cell r="C6" t="str">
            <v>ABROJAL BONITO SATUR GENIO</v>
          </cell>
          <cell r="D6" t="str">
            <v>I377</v>
          </cell>
          <cell r="E6" t="str">
            <v>EL ABROJAL</v>
          </cell>
          <cell r="F6" t="str">
            <v>Macho</v>
          </cell>
          <cell r="G6">
            <v>40449</v>
          </cell>
          <cell r="H6" t="str">
            <v>PN</v>
          </cell>
          <cell r="I6" t="str">
            <v>1442952</v>
          </cell>
          <cell r="J6" t="str">
            <v>1443109</v>
          </cell>
          <cell r="K6" t="str">
            <v xml:space="preserve">  2.1</v>
          </cell>
          <cell r="L6" t="str">
            <v>&lt;**&gt;</v>
          </cell>
          <cell r="M6" t="str">
            <v xml:space="preserve"> 19.1</v>
          </cell>
          <cell r="N6" t="str">
            <v>&lt;**&gt;</v>
          </cell>
          <cell r="O6" t="str">
            <v xml:space="preserve"> 34.1</v>
          </cell>
          <cell r="P6" t="str">
            <v>&lt;**&gt;</v>
          </cell>
          <cell r="Q6" t="str">
            <v xml:space="preserve"> 36.8</v>
          </cell>
          <cell r="R6" t="str">
            <v>&lt;**&gt;</v>
          </cell>
          <cell r="S6" t="str">
            <v xml:space="preserve">  5.9</v>
          </cell>
          <cell r="T6" t="str">
            <v>&lt;**&gt;</v>
          </cell>
          <cell r="U6" t="str">
            <v xml:space="preserve">  0.55</v>
          </cell>
          <cell r="V6" t="str">
            <v>&lt;**&gt;</v>
          </cell>
          <cell r="W6" t="str">
            <v xml:space="preserve">  1.710</v>
          </cell>
          <cell r="X6" t="str">
            <v>&lt;**&gt;</v>
          </cell>
          <cell r="Y6" t="str">
            <v xml:space="preserve"> -0.110</v>
          </cell>
          <cell r="Z6" t="str">
            <v>&lt;**&gt;</v>
          </cell>
          <cell r="AA6" t="str">
            <v>MATTIAUDA MUZIO, PABLO</v>
          </cell>
          <cell r="AB6" t="str">
            <v>PAYSANDU</v>
          </cell>
          <cell r="AC6" t="str">
            <v>SATUR GENIO 3957</v>
          </cell>
          <cell r="AD6" t="str">
            <v>SATUR GRAN BIFE 3959</v>
          </cell>
          <cell r="AE6" t="str">
            <v>1392068 SATUR EINSTN-3395-TE.</v>
          </cell>
          <cell r="AF6" t="str">
            <v>1361170 SATUR S. ULTIMO / 1 - 3103</v>
          </cell>
          <cell r="AG6" t="str">
            <v>1403150 SATUR FORC BOOMER-3509</v>
          </cell>
          <cell r="AH6" t="str">
            <v>1392933 SATUR S.WRANGLER 3172-3433</v>
          </cell>
          <cell r="AI6" t="str">
            <v>80%</v>
          </cell>
          <cell r="AJ6" t="str">
            <v>60%</v>
          </cell>
          <cell r="AK6" t="str">
            <v>40%</v>
          </cell>
          <cell r="AL6" t="str">
            <v>50%</v>
          </cell>
          <cell r="AM6" t="str">
            <v>80%</v>
          </cell>
          <cell r="AN6" t="str">
            <v>40%</v>
          </cell>
          <cell r="AO6" t="str">
            <v>80%</v>
          </cell>
          <cell r="AP6" t="str">
            <v>70%</v>
          </cell>
          <cell r="AQ6">
            <v>3</v>
          </cell>
          <cell r="AR6">
            <v>1</v>
          </cell>
          <cell r="AS6">
            <v>2</v>
          </cell>
          <cell r="AT6">
            <v>1</v>
          </cell>
          <cell r="AU6">
            <v>3</v>
          </cell>
          <cell r="AV6">
            <v>2</v>
          </cell>
          <cell r="AW6">
            <v>3</v>
          </cell>
          <cell r="AX6">
            <v>2</v>
          </cell>
          <cell r="AY6" t="str">
            <v xml:space="preserve">  2.2</v>
          </cell>
          <cell r="AZ6" t="str">
            <v>0.38</v>
          </cell>
          <cell r="BA6" t="str">
            <v xml:space="preserve"> 17.9</v>
          </cell>
          <cell r="BB6" t="str">
            <v>0.30</v>
          </cell>
          <cell r="BC6" t="str">
            <v xml:space="preserve"> 36.5</v>
          </cell>
          <cell r="BD6" t="str">
            <v>0.31</v>
          </cell>
          <cell r="BE6" t="str">
            <v xml:space="preserve"> 39.6</v>
          </cell>
          <cell r="BF6" t="str">
            <v>0.29</v>
          </cell>
          <cell r="BG6" t="str">
            <v xml:space="preserve">  6.7</v>
          </cell>
          <cell r="BH6" t="str">
            <v>0.14</v>
          </cell>
          <cell r="BI6" t="str">
            <v xml:space="preserve">  0.970</v>
          </cell>
          <cell r="BJ6" t="str">
            <v>0.24</v>
          </cell>
          <cell r="BK6" t="str">
            <v xml:space="preserve"> -0.250</v>
          </cell>
          <cell r="BL6" t="str">
            <v>0.24</v>
          </cell>
          <cell r="BM6" t="str">
            <v>0.70</v>
          </cell>
          <cell r="BN6" t="str">
            <v>0.25</v>
          </cell>
          <cell r="BO6" t="str">
            <v xml:space="preserve">  1.9</v>
          </cell>
          <cell r="BP6" t="str">
            <v>0.36</v>
          </cell>
          <cell r="BQ6" t="str">
            <v xml:space="preserve"> 20.2</v>
          </cell>
          <cell r="BR6" t="str">
            <v>0.26</v>
          </cell>
          <cell r="BS6" t="str">
            <v xml:space="preserve"> 31.7</v>
          </cell>
          <cell r="BT6" t="str">
            <v>0.26</v>
          </cell>
          <cell r="BU6" t="str">
            <v xml:space="preserve"> 33.9</v>
          </cell>
          <cell r="BV6" t="str">
            <v>0.24</v>
          </cell>
          <cell r="BW6" t="str">
            <v xml:space="preserve">  5.0</v>
          </cell>
          <cell r="BX6" t="str">
            <v>0.07</v>
          </cell>
          <cell r="BY6" t="str">
            <v xml:space="preserve">  2.450</v>
          </cell>
          <cell r="BZ6" t="str">
            <v>0.19</v>
          </cell>
          <cell r="CA6" t="str">
            <v xml:space="preserve">  0.030</v>
          </cell>
          <cell r="CB6" t="str">
            <v>0.18</v>
          </cell>
          <cell r="CC6" t="str">
            <v>0.40</v>
          </cell>
          <cell r="CD6" t="str">
            <v>0.14</v>
          </cell>
          <cell r="CE6">
            <v>0</v>
          </cell>
        </row>
        <row r="7">
          <cell r="A7">
            <v>269</v>
          </cell>
          <cell r="B7" t="str">
            <v>1462086</v>
          </cell>
          <cell r="C7" t="str">
            <v>VILLABASIL 269/10</v>
          </cell>
          <cell r="D7" t="str">
            <v>G096</v>
          </cell>
          <cell r="E7" t="str">
            <v>LA GARRAPATA</v>
          </cell>
          <cell r="F7" t="str">
            <v>Hembra</v>
          </cell>
          <cell r="G7">
            <v>40462</v>
          </cell>
          <cell r="H7" t="str">
            <v>PN</v>
          </cell>
          <cell r="I7" t="str">
            <v>S000042</v>
          </cell>
          <cell r="J7" t="str">
            <v>1428530</v>
          </cell>
          <cell r="K7" t="str">
            <v xml:space="preserve">  1.5</v>
          </cell>
          <cell r="L7" t="str">
            <v>&lt;**&gt;</v>
          </cell>
          <cell r="M7" t="str">
            <v xml:space="preserve"> 19.1</v>
          </cell>
          <cell r="N7" t="str">
            <v>&lt;**&gt;</v>
          </cell>
          <cell r="O7" t="str">
            <v xml:space="preserve"> 33.5</v>
          </cell>
          <cell r="P7" t="str">
            <v>&lt;**&gt;</v>
          </cell>
          <cell r="Q7" t="str">
            <v xml:space="preserve"> 37.3</v>
          </cell>
          <cell r="R7" t="str">
            <v>&lt;**&gt;</v>
          </cell>
          <cell r="S7" t="str">
            <v xml:space="preserve">  5.6</v>
          </cell>
          <cell r="T7" t="str">
            <v>&lt;**&gt;</v>
          </cell>
          <cell r="U7" t="str">
            <v xml:space="preserve">  0.45</v>
          </cell>
          <cell r="V7" t="str">
            <v>&lt;**&gt;</v>
          </cell>
          <cell r="W7" t="str">
            <v xml:space="preserve">  2.325</v>
          </cell>
          <cell r="X7" t="str">
            <v>&lt;**&gt;</v>
          </cell>
          <cell r="Y7" t="str">
            <v xml:space="preserve"> -0.055</v>
          </cell>
          <cell r="Z7" t="str">
            <v>&lt;**&gt;</v>
          </cell>
          <cell r="AA7" t="str">
            <v>VILLAMOR, PILAR</v>
          </cell>
          <cell r="AB7" t="str">
            <v>ARTIGAS</v>
          </cell>
          <cell r="AC7" t="str">
            <v>FORC 29F BOOMER 18L</v>
          </cell>
          <cell r="AD7" t="str">
            <v>VILLABASIL 200/07 ZE WRAN 19D</v>
          </cell>
          <cell r="AE7" t="str">
            <v>S000009 CS BOOMER 29F</v>
          </cell>
          <cell r="AF7" t="str">
            <v>T004710</v>
          </cell>
          <cell r="AG7" t="str">
            <v>1395187 ZERCA WRANGLER 19D-37</v>
          </cell>
          <cell r="AH7" t="str">
            <v>1357787 VILLABASIL 1 / 00 Y' JUS. 230</v>
          </cell>
          <cell r="AI7" t="str">
            <v>40%</v>
          </cell>
          <cell r="AJ7" t="str">
            <v>60%</v>
          </cell>
          <cell r="AK7" t="str">
            <v>50%</v>
          </cell>
          <cell r="AL7" t="str">
            <v>50%</v>
          </cell>
          <cell r="AM7" t="str">
            <v>80%</v>
          </cell>
          <cell r="AN7" t="str">
            <v>20%</v>
          </cell>
          <cell r="AO7" t="str">
            <v>60%</v>
          </cell>
          <cell r="AP7" t="str">
            <v>80%</v>
          </cell>
          <cell r="AQ7">
            <v>2</v>
          </cell>
          <cell r="AR7">
            <v>1</v>
          </cell>
          <cell r="AS7">
            <v>1</v>
          </cell>
          <cell r="AT7">
            <v>1</v>
          </cell>
          <cell r="AU7">
            <v>3</v>
          </cell>
          <cell r="AV7">
            <v>4</v>
          </cell>
          <cell r="AW7">
            <v>1</v>
          </cell>
          <cell r="AX7">
            <v>3</v>
          </cell>
          <cell r="AY7" t="str">
            <v xml:space="preserve">  1.5</v>
          </cell>
          <cell r="AZ7" t="str">
            <v>0.89</v>
          </cell>
          <cell r="BA7" t="str">
            <v xml:space="preserve"> 22.6</v>
          </cell>
          <cell r="BB7" t="str">
            <v>0.85</v>
          </cell>
          <cell r="BC7" t="str">
            <v xml:space="preserve"> 38.1</v>
          </cell>
          <cell r="BD7" t="str">
            <v>0.84</v>
          </cell>
          <cell r="BE7" t="str">
            <v xml:space="preserve"> 40.4</v>
          </cell>
          <cell r="BF7" t="str">
            <v>0.82</v>
          </cell>
          <cell r="BG7" t="str">
            <v xml:space="preserve">  8.7</v>
          </cell>
          <cell r="BH7" t="str">
            <v>0.61</v>
          </cell>
          <cell r="BI7" t="str">
            <v xml:space="preserve">  3.550</v>
          </cell>
          <cell r="BJ7" t="str">
            <v>0.79</v>
          </cell>
          <cell r="BK7" t="str">
            <v xml:space="preserve"> -0.080</v>
          </cell>
          <cell r="BL7" t="str">
            <v>0.79</v>
          </cell>
          <cell r="BM7" t="str">
            <v>0.30</v>
          </cell>
          <cell r="BN7" t="str">
            <v>0.74</v>
          </cell>
          <cell r="BO7" t="str">
            <v xml:space="preserve">  1.5</v>
          </cell>
          <cell r="BP7" t="str">
            <v>0.16</v>
          </cell>
          <cell r="BQ7" t="str">
            <v xml:space="preserve"> 15.6</v>
          </cell>
          <cell r="BR7" t="str">
            <v>0.24</v>
          </cell>
          <cell r="BS7" t="str">
            <v xml:space="preserve"> 28.9</v>
          </cell>
          <cell r="BT7" t="str">
            <v>0.26</v>
          </cell>
          <cell r="BU7" t="str">
            <v xml:space="preserve"> 34.1</v>
          </cell>
          <cell r="BV7" t="str">
            <v>0.23</v>
          </cell>
          <cell r="BW7" t="str">
            <v xml:space="preserve">  2.5</v>
          </cell>
          <cell r="BX7" t="str">
            <v>0.11</v>
          </cell>
          <cell r="BY7" t="str">
            <v xml:space="preserve">  1.100</v>
          </cell>
          <cell r="BZ7" t="str">
            <v>0.14</v>
          </cell>
          <cell r="CA7" t="str">
            <v xml:space="preserve"> -0.030</v>
          </cell>
          <cell r="CB7" t="str">
            <v>0.09</v>
          </cell>
          <cell r="CC7" t="str">
            <v>0.60</v>
          </cell>
          <cell r="CD7" t="str">
            <v>0.09</v>
          </cell>
          <cell r="CE7">
            <v>0</v>
          </cell>
        </row>
        <row r="8">
          <cell r="A8">
            <v>284</v>
          </cell>
          <cell r="B8" t="str">
            <v>1462101</v>
          </cell>
          <cell r="C8" t="str">
            <v>BURGOS 284/10 BOOMER 18</v>
          </cell>
          <cell r="D8" t="str">
            <v>G096</v>
          </cell>
          <cell r="E8" t="str">
            <v>LA GARRAPATA</v>
          </cell>
          <cell r="F8" t="str">
            <v>Macho</v>
          </cell>
          <cell r="G8">
            <v>40431</v>
          </cell>
          <cell r="H8" t="str">
            <v>PN</v>
          </cell>
          <cell r="I8" t="str">
            <v>S000042</v>
          </cell>
          <cell r="J8" t="str">
            <v>1401109</v>
          </cell>
          <cell r="K8" t="str">
            <v xml:space="preserve">  1.5</v>
          </cell>
          <cell r="L8" t="str">
            <v>&lt;**&gt;</v>
          </cell>
          <cell r="M8" t="str">
            <v xml:space="preserve"> 20.0</v>
          </cell>
          <cell r="N8" t="str">
            <v>&lt;**&gt;</v>
          </cell>
          <cell r="O8" t="str">
            <v xml:space="preserve"> 32.6</v>
          </cell>
          <cell r="P8" t="str">
            <v>&lt;**&gt;</v>
          </cell>
          <cell r="Q8" t="str">
            <v xml:space="preserve"> 37.8</v>
          </cell>
          <cell r="R8" t="str">
            <v>&lt;**&gt;</v>
          </cell>
          <cell r="S8" t="str">
            <v xml:space="preserve">  5.7</v>
          </cell>
          <cell r="T8" t="str">
            <v>&lt;**&gt;</v>
          </cell>
          <cell r="U8" t="str">
            <v xml:space="preserve">  0.30</v>
          </cell>
          <cell r="V8" t="str">
            <v>&lt;**&gt;</v>
          </cell>
          <cell r="W8" t="str">
            <v xml:space="preserve">  2.420</v>
          </cell>
          <cell r="X8" t="str">
            <v>&lt;**&gt;</v>
          </cell>
          <cell r="Y8" t="str">
            <v xml:space="preserve"> -0.025</v>
          </cell>
          <cell r="Z8" t="str">
            <v>&lt;**&gt;</v>
          </cell>
          <cell r="AA8" t="str">
            <v>VILLAMOR, PILAR</v>
          </cell>
          <cell r="AB8" t="str">
            <v>ARTIGAS</v>
          </cell>
          <cell r="AC8" t="str">
            <v>FORC 29F BOOMER 18L</v>
          </cell>
          <cell r="AD8" t="str">
            <v>MARIAGE RAUL 19D-30</v>
          </cell>
          <cell r="AE8" t="str">
            <v>S000009 CS BOOMER 29F</v>
          </cell>
          <cell r="AF8" t="str">
            <v>T004710</v>
          </cell>
          <cell r="AG8" t="str">
            <v>1366030 MGE WRANGLER 19D-7</v>
          </cell>
          <cell r="AH8" t="str">
            <v>1357088 MARIAGE ZCRF JUSTA BANNER 59 - 58</v>
          </cell>
          <cell r="AI8" t="str">
            <v>40%</v>
          </cell>
          <cell r="AJ8" t="str">
            <v>50%</v>
          </cell>
          <cell r="AK8" t="str">
            <v>50%</v>
          </cell>
          <cell r="AL8" t="str">
            <v>40%</v>
          </cell>
          <cell r="AM8" t="str">
            <v>80%</v>
          </cell>
          <cell r="AN8" t="str">
            <v>20%</v>
          </cell>
          <cell r="AO8" t="str">
            <v>50%</v>
          </cell>
          <cell r="AP8" t="str">
            <v>90%</v>
          </cell>
          <cell r="AQ8">
            <v>2</v>
          </cell>
          <cell r="AR8">
            <v>1</v>
          </cell>
          <cell r="AS8">
            <v>1</v>
          </cell>
          <cell r="AT8">
            <v>2</v>
          </cell>
          <cell r="AU8">
            <v>3</v>
          </cell>
          <cell r="AV8">
            <v>4</v>
          </cell>
          <cell r="AW8">
            <v>1</v>
          </cell>
          <cell r="AX8">
            <v>4</v>
          </cell>
          <cell r="AY8" t="str">
            <v xml:space="preserve">  1.5</v>
          </cell>
          <cell r="AZ8" t="str">
            <v>0.89</v>
          </cell>
          <cell r="BA8" t="str">
            <v xml:space="preserve"> 22.6</v>
          </cell>
          <cell r="BB8" t="str">
            <v>0.85</v>
          </cell>
          <cell r="BC8" t="str">
            <v xml:space="preserve"> 38.1</v>
          </cell>
          <cell r="BD8" t="str">
            <v>0.84</v>
          </cell>
          <cell r="BE8" t="str">
            <v xml:space="preserve"> 40.4</v>
          </cell>
          <cell r="BF8" t="str">
            <v>0.82</v>
          </cell>
          <cell r="BG8" t="str">
            <v xml:space="preserve">  8.7</v>
          </cell>
          <cell r="BH8" t="str">
            <v>0.61</v>
          </cell>
          <cell r="BI8" t="str">
            <v xml:space="preserve">  3.550</v>
          </cell>
          <cell r="BJ8" t="str">
            <v>0.79</v>
          </cell>
          <cell r="BK8" t="str">
            <v xml:space="preserve"> -0.080</v>
          </cell>
          <cell r="BL8" t="str">
            <v>0.79</v>
          </cell>
          <cell r="BM8" t="str">
            <v>0.30</v>
          </cell>
          <cell r="BN8" t="str">
            <v>0.74</v>
          </cell>
          <cell r="BO8" t="str">
            <v xml:space="preserve">  1.4</v>
          </cell>
          <cell r="BP8" t="str">
            <v>0.41</v>
          </cell>
          <cell r="BQ8" t="str">
            <v xml:space="preserve"> 17.4</v>
          </cell>
          <cell r="BR8" t="str">
            <v>0.34</v>
          </cell>
          <cell r="BS8" t="str">
            <v xml:space="preserve"> 27.1</v>
          </cell>
          <cell r="BT8" t="str">
            <v>0.36</v>
          </cell>
          <cell r="BU8" t="str">
            <v xml:space="preserve"> 35.1</v>
          </cell>
          <cell r="BV8" t="str">
            <v>0.35</v>
          </cell>
          <cell r="BW8" t="str">
            <v xml:space="preserve">  2.6</v>
          </cell>
          <cell r="BX8" t="str">
            <v>0.22</v>
          </cell>
          <cell r="BY8" t="str">
            <v xml:space="preserve">  1.290</v>
          </cell>
          <cell r="BZ8" t="str">
            <v>0.29</v>
          </cell>
          <cell r="CA8" t="str">
            <v xml:space="preserve">  0.030</v>
          </cell>
          <cell r="CB8" t="str">
            <v>0.31</v>
          </cell>
          <cell r="CC8" t="str">
            <v>0.30</v>
          </cell>
          <cell r="CD8" t="str">
            <v>0.18</v>
          </cell>
          <cell r="CE8">
            <v>0</v>
          </cell>
        </row>
        <row r="9">
          <cell r="A9">
            <v>327</v>
          </cell>
          <cell r="B9" t="str">
            <v>1446177</v>
          </cell>
          <cell r="C9" t="str">
            <v>BURU RAFAEL VICK-111</v>
          </cell>
          <cell r="D9" t="str">
            <v>H382</v>
          </cell>
          <cell r="E9" t="str">
            <v>SAN RAFAEL</v>
          </cell>
          <cell r="F9" t="str">
            <v>Macho</v>
          </cell>
          <cell r="G9">
            <v>39723</v>
          </cell>
          <cell r="H9" t="str">
            <v>PN</v>
          </cell>
          <cell r="I9" t="str">
            <v>S000032</v>
          </cell>
          <cell r="J9" t="str">
            <v>1371069</v>
          </cell>
          <cell r="K9" t="str">
            <v xml:space="preserve">  0.5</v>
          </cell>
          <cell r="L9" t="str">
            <v>0.37</v>
          </cell>
          <cell r="M9" t="str">
            <v xml:space="preserve"> 16.4</v>
          </cell>
          <cell r="N9" t="str">
            <v>0.27</v>
          </cell>
          <cell r="O9" t="str">
            <v xml:space="preserve"> 28.8</v>
          </cell>
          <cell r="P9" t="str">
            <v>0.27</v>
          </cell>
          <cell r="Q9" t="str">
            <v xml:space="preserve"> 33.5</v>
          </cell>
          <cell r="R9" t="str">
            <v>0.25</v>
          </cell>
          <cell r="S9" t="str">
            <v xml:space="preserve">  7.4</v>
          </cell>
          <cell r="T9" t="str">
            <v>0.17</v>
          </cell>
          <cell r="U9" t="str">
            <v xml:space="preserve">  0.30</v>
          </cell>
          <cell r="V9" t="str">
            <v>0.16</v>
          </cell>
          <cell r="W9" t="str">
            <v xml:space="preserve">  1.030</v>
          </cell>
          <cell r="X9" t="str">
            <v>0.19</v>
          </cell>
          <cell r="Y9" t="str">
            <v xml:space="preserve">  0.280</v>
          </cell>
          <cell r="Z9" t="str">
            <v>0.18</v>
          </cell>
          <cell r="AA9" t="str">
            <v>LIMITOUR S.A.</v>
          </cell>
          <cell r="AB9" t="str">
            <v>SALTO</v>
          </cell>
          <cell r="AC9" t="str">
            <v>ANHINGA VIC S84 K16</v>
          </cell>
          <cell r="AD9" t="str">
            <v>BURU CATA LEONARDA 6318 - 9</v>
          </cell>
          <cell r="AE9" t="str">
            <v>T003005</v>
          </cell>
          <cell r="AF9" t="str">
            <v>T003009</v>
          </cell>
          <cell r="AG9" t="str">
            <v>SL3033 LOS ROBLES OPT CAOS 5847 753 T/E</v>
          </cell>
          <cell r="AH9" t="str">
            <v>1211205 ELM'S RYDER VINDICATOR 6</v>
          </cell>
          <cell r="AI9" t="str">
            <v>10%</v>
          </cell>
          <cell r="AJ9" t="str">
            <v>80%</v>
          </cell>
          <cell r="AK9" t="str">
            <v>70%</v>
          </cell>
          <cell r="AL9" t="str">
            <v>70%</v>
          </cell>
          <cell r="AM9" t="str">
            <v>60%</v>
          </cell>
          <cell r="AN9" t="str">
            <v>60%</v>
          </cell>
          <cell r="AO9" t="str">
            <v>20%</v>
          </cell>
          <cell r="AP9" t="str">
            <v>90%</v>
          </cell>
          <cell r="AQ9">
            <v>5</v>
          </cell>
          <cell r="AR9">
            <v>3</v>
          </cell>
          <cell r="AS9">
            <v>2</v>
          </cell>
          <cell r="AT9">
            <v>2</v>
          </cell>
          <cell r="AU9">
            <v>1</v>
          </cell>
          <cell r="AV9">
            <v>1</v>
          </cell>
          <cell r="AW9">
            <v>4</v>
          </cell>
          <cell r="AX9">
            <v>4</v>
          </cell>
          <cell r="AY9" t="str">
            <v xml:space="preserve">  0.8</v>
          </cell>
          <cell r="AZ9" t="str">
            <v>0.90</v>
          </cell>
          <cell r="BA9" t="str">
            <v xml:space="preserve"> 21.8</v>
          </cell>
          <cell r="BB9" t="str">
            <v>0.86</v>
          </cell>
          <cell r="BC9" t="str">
            <v xml:space="preserve"> 36.9</v>
          </cell>
          <cell r="BD9" t="str">
            <v>0.83</v>
          </cell>
          <cell r="BE9" t="str">
            <v xml:space="preserve"> 45.2</v>
          </cell>
          <cell r="BF9" t="str">
            <v>0.82</v>
          </cell>
          <cell r="BG9" t="str">
            <v xml:space="preserve"> 11.5</v>
          </cell>
          <cell r="BH9" t="str">
            <v>0.58</v>
          </cell>
          <cell r="BI9" t="str">
            <v xml:space="preserve">  2.450</v>
          </cell>
          <cell r="BJ9" t="str">
            <v>0.69</v>
          </cell>
          <cell r="BK9" t="str">
            <v xml:space="preserve">  0.510</v>
          </cell>
          <cell r="BL9" t="str">
            <v>0.68</v>
          </cell>
          <cell r="BM9" t="str">
            <v>0.80</v>
          </cell>
          <cell r="BN9" t="str">
            <v>0.68</v>
          </cell>
          <cell r="BO9" t="str">
            <v xml:space="preserve">  1.1</v>
          </cell>
          <cell r="BP9" t="str">
            <v>0.41</v>
          </cell>
          <cell r="BQ9" t="str">
            <v xml:space="preserve"> 12.3</v>
          </cell>
          <cell r="BR9" t="str">
            <v>0.34</v>
          </cell>
          <cell r="BS9" t="str">
            <v xml:space="preserve"> 23.5</v>
          </cell>
          <cell r="BT9" t="str">
            <v>0.35</v>
          </cell>
          <cell r="BU9" t="str">
            <v xml:space="preserve"> 23.2</v>
          </cell>
          <cell r="BV9" t="str">
            <v>0.34</v>
          </cell>
          <cell r="BW9" t="str">
            <v xml:space="preserve">  3.3</v>
          </cell>
          <cell r="BX9" t="str">
            <v>0.26</v>
          </cell>
          <cell r="BY9" t="str">
            <v xml:space="preserve"> -0.320</v>
          </cell>
          <cell r="BZ9" t="str">
            <v>0.23</v>
          </cell>
          <cell r="CA9" t="str">
            <v xml:space="preserve"> -0.030</v>
          </cell>
          <cell r="CB9" t="str">
            <v>0.21</v>
          </cell>
          <cell r="CC9" t="str">
            <v>-.30</v>
          </cell>
          <cell r="CD9" t="str">
            <v>0.18</v>
          </cell>
          <cell r="CE9">
            <v>39</v>
          </cell>
        </row>
        <row r="10">
          <cell r="A10">
            <v>327</v>
          </cell>
          <cell r="B10" t="str">
            <v>1446177</v>
          </cell>
          <cell r="C10" t="str">
            <v>BURU RAFAEL VICK-111</v>
          </cell>
          <cell r="D10" t="str">
            <v>H382</v>
          </cell>
          <cell r="E10" t="str">
            <v>SAN RAFAEL</v>
          </cell>
          <cell r="F10" t="str">
            <v>Macho</v>
          </cell>
          <cell r="G10">
            <v>39723</v>
          </cell>
          <cell r="H10" t="str">
            <v>PN</v>
          </cell>
          <cell r="I10" t="str">
            <v>S000032</v>
          </cell>
          <cell r="J10" t="str">
            <v>1371069</v>
          </cell>
          <cell r="K10" t="str">
            <v xml:space="preserve">  0.5</v>
          </cell>
          <cell r="L10" t="str">
            <v>0.37</v>
          </cell>
          <cell r="M10" t="str">
            <v xml:space="preserve"> 16.4</v>
          </cell>
          <cell r="N10" t="str">
            <v>0.27</v>
          </cell>
          <cell r="O10" t="str">
            <v xml:space="preserve"> 28.8</v>
          </cell>
          <cell r="P10" t="str">
            <v>0.27</v>
          </cell>
          <cell r="Q10" t="str">
            <v xml:space="preserve"> 33.5</v>
          </cell>
          <cell r="R10" t="str">
            <v>0.25</v>
          </cell>
          <cell r="S10" t="str">
            <v xml:space="preserve">  7.4</v>
          </cell>
          <cell r="T10" t="str">
            <v>0.17</v>
          </cell>
          <cell r="U10" t="str">
            <v xml:space="preserve">  0.30</v>
          </cell>
          <cell r="V10" t="str">
            <v>0.16</v>
          </cell>
          <cell r="W10" t="str">
            <v xml:space="preserve">  1.030</v>
          </cell>
          <cell r="X10" t="str">
            <v>0.19</v>
          </cell>
          <cell r="Y10" t="str">
            <v xml:space="preserve">  0.280</v>
          </cell>
          <cell r="Z10" t="str">
            <v>0.18</v>
          </cell>
          <cell r="AA10" t="str">
            <v>LIMITOUR S.A.</v>
          </cell>
          <cell r="AB10" t="str">
            <v>SALTO</v>
          </cell>
          <cell r="AC10" t="str">
            <v>ANHINGA VIC S84 K16</v>
          </cell>
          <cell r="AD10" t="str">
            <v>BURU CATA LEONARDA 6318 - 9</v>
          </cell>
          <cell r="AE10" t="str">
            <v>T003005</v>
          </cell>
          <cell r="AF10" t="str">
            <v>T003009</v>
          </cell>
          <cell r="AG10" t="str">
            <v>SL3033 LOS ROBLES OPT CAOS 5847 753 T/E</v>
          </cell>
          <cell r="AH10" t="str">
            <v>1211205 ELM'S RYDER VINDICATOR 6</v>
          </cell>
          <cell r="AI10" t="str">
            <v>10%</v>
          </cell>
          <cell r="AJ10" t="str">
            <v>80%</v>
          </cell>
          <cell r="AK10" t="str">
            <v>70%</v>
          </cell>
          <cell r="AL10" t="str">
            <v>70%</v>
          </cell>
          <cell r="AM10" t="str">
            <v>60%</v>
          </cell>
          <cell r="AN10" t="str">
            <v>60%</v>
          </cell>
          <cell r="AO10" t="str">
            <v>20%</v>
          </cell>
          <cell r="AP10" t="str">
            <v>90%</v>
          </cell>
          <cell r="AQ10">
            <v>5</v>
          </cell>
          <cell r="AR10">
            <v>3</v>
          </cell>
          <cell r="AS10">
            <v>2</v>
          </cell>
          <cell r="AT10">
            <v>2</v>
          </cell>
          <cell r="AU10">
            <v>1</v>
          </cell>
          <cell r="AV10">
            <v>1</v>
          </cell>
          <cell r="AW10">
            <v>4</v>
          </cell>
          <cell r="AX10">
            <v>4</v>
          </cell>
          <cell r="AY10" t="str">
            <v xml:space="preserve">  0.8</v>
          </cell>
          <cell r="AZ10" t="str">
            <v>0.90</v>
          </cell>
          <cell r="BA10" t="str">
            <v xml:space="preserve"> 21.8</v>
          </cell>
          <cell r="BB10" t="str">
            <v>0.86</v>
          </cell>
          <cell r="BC10" t="str">
            <v xml:space="preserve"> 36.9</v>
          </cell>
          <cell r="BD10" t="str">
            <v>0.83</v>
          </cell>
          <cell r="BE10" t="str">
            <v xml:space="preserve"> 45.2</v>
          </cell>
          <cell r="BF10" t="str">
            <v>0.82</v>
          </cell>
          <cell r="BG10" t="str">
            <v xml:space="preserve"> 11.5</v>
          </cell>
          <cell r="BH10" t="str">
            <v>0.58</v>
          </cell>
          <cell r="BI10" t="str">
            <v xml:space="preserve">  2.450</v>
          </cell>
          <cell r="BJ10" t="str">
            <v>0.69</v>
          </cell>
          <cell r="BK10" t="str">
            <v xml:space="preserve">  0.510</v>
          </cell>
          <cell r="BL10" t="str">
            <v>0.68</v>
          </cell>
          <cell r="BM10" t="str">
            <v>0.80</v>
          </cell>
          <cell r="BN10" t="str">
            <v>0.68</v>
          </cell>
          <cell r="BO10" t="str">
            <v xml:space="preserve">  1.1</v>
          </cell>
          <cell r="BP10" t="str">
            <v>0.41</v>
          </cell>
          <cell r="BQ10" t="str">
            <v xml:space="preserve"> 12.3</v>
          </cell>
          <cell r="BR10" t="str">
            <v>0.34</v>
          </cell>
          <cell r="BS10" t="str">
            <v xml:space="preserve"> 23.5</v>
          </cell>
          <cell r="BT10" t="str">
            <v>0.35</v>
          </cell>
          <cell r="BU10" t="str">
            <v xml:space="preserve"> 23.2</v>
          </cell>
          <cell r="BV10" t="str">
            <v>0.34</v>
          </cell>
          <cell r="BW10" t="str">
            <v xml:space="preserve">  3.3</v>
          </cell>
          <cell r="BX10" t="str">
            <v>0.26</v>
          </cell>
          <cell r="BY10" t="str">
            <v xml:space="preserve"> -0.320</v>
          </cell>
          <cell r="BZ10" t="str">
            <v>0.23</v>
          </cell>
          <cell r="CA10" t="str">
            <v xml:space="preserve"> -0.030</v>
          </cell>
          <cell r="CB10" t="str">
            <v>0.21</v>
          </cell>
          <cell r="CC10" t="str">
            <v>-.30</v>
          </cell>
          <cell r="CD10" t="str">
            <v>0.18</v>
          </cell>
          <cell r="CE10">
            <v>39</v>
          </cell>
        </row>
        <row r="11">
          <cell r="A11">
            <v>375</v>
          </cell>
          <cell r="B11" t="str">
            <v>1449486</v>
          </cell>
          <cell r="C11" t="str">
            <v>BURU CATA F.BOOMER TE</v>
          </cell>
          <cell r="D11" t="str">
            <v>H382</v>
          </cell>
          <cell r="E11" t="str">
            <v>SAN RAFAEL</v>
          </cell>
          <cell r="F11" t="str">
            <v>Hembra</v>
          </cell>
          <cell r="G11">
            <v>40035</v>
          </cell>
          <cell r="H11" t="str">
            <v>TE</v>
          </cell>
          <cell r="I11" t="str">
            <v>S000042</v>
          </cell>
          <cell r="J11" t="str">
            <v>1308796</v>
          </cell>
          <cell r="K11" t="str">
            <v xml:space="preserve">  1.5</v>
          </cell>
          <cell r="L11" t="str">
            <v>0.22</v>
          </cell>
          <cell r="M11" t="str">
            <v xml:space="preserve"> 20.7</v>
          </cell>
          <cell r="N11" t="str">
            <v>0.20</v>
          </cell>
          <cell r="O11" t="str">
            <v xml:space="preserve"> 32.7</v>
          </cell>
          <cell r="P11" t="str">
            <v>0.21</v>
          </cell>
          <cell r="Q11" t="str">
            <v xml:space="preserve"> 35.6</v>
          </cell>
          <cell r="R11" t="str">
            <v>0.20</v>
          </cell>
          <cell r="S11" t="str">
            <v xml:space="preserve">  6.0</v>
          </cell>
          <cell r="T11" t="str">
            <v>0.16</v>
          </cell>
          <cell r="U11" t="str">
            <v xml:space="preserve">  0.40</v>
          </cell>
          <cell r="V11" t="str">
            <v>0.15</v>
          </cell>
          <cell r="W11" t="str">
            <v xml:space="preserve">  2.520</v>
          </cell>
          <cell r="X11" t="str">
            <v>0.17</v>
          </cell>
          <cell r="Y11" t="str">
            <v xml:space="preserve">  0.050</v>
          </cell>
          <cell r="Z11" t="str">
            <v>0.16</v>
          </cell>
          <cell r="AA11" t="str">
            <v>LIMITOUR S.A.</v>
          </cell>
          <cell r="AB11" t="str">
            <v>SALTO</v>
          </cell>
          <cell r="AC11" t="str">
            <v>FORC 29F BOOMER 18L</v>
          </cell>
          <cell r="AD11" t="str">
            <v>BURU CATA BELL OPERA 3-19</v>
          </cell>
          <cell r="AE11" t="str">
            <v>S000009 CS BOOMER 29F</v>
          </cell>
          <cell r="AF11" t="str">
            <v>T004710</v>
          </cell>
          <cell r="AG11" t="str">
            <v>1272697 BURU RAFAEL WISDOM 1</v>
          </cell>
          <cell r="AH11" t="str">
            <v>1214694 BURU CATA RELL OPERA 3-1</v>
          </cell>
          <cell r="AI11" t="str">
            <v>40%</v>
          </cell>
          <cell r="AJ11" t="str">
            <v>40%</v>
          </cell>
          <cell r="AK11" t="str">
            <v>50%</v>
          </cell>
          <cell r="AL11" t="str">
            <v>60%</v>
          </cell>
          <cell r="AM11" t="str">
            <v>80%</v>
          </cell>
          <cell r="AN11" t="str">
            <v>20%</v>
          </cell>
          <cell r="AO11" t="str">
            <v>40%</v>
          </cell>
          <cell r="AP11" t="str">
            <v>80%</v>
          </cell>
          <cell r="AQ11">
            <v>2</v>
          </cell>
          <cell r="AR11">
            <v>2</v>
          </cell>
          <cell r="AS11">
            <v>1</v>
          </cell>
          <cell r="AT11">
            <v>1</v>
          </cell>
          <cell r="AU11">
            <v>3</v>
          </cell>
          <cell r="AV11">
            <v>4</v>
          </cell>
          <cell r="AW11">
            <v>2</v>
          </cell>
          <cell r="AX11">
            <v>3</v>
          </cell>
          <cell r="AY11" t="str">
            <v xml:space="preserve">  1.5</v>
          </cell>
          <cell r="AZ11" t="str">
            <v>0.89</v>
          </cell>
          <cell r="BA11" t="str">
            <v xml:space="preserve"> 22.6</v>
          </cell>
          <cell r="BB11" t="str">
            <v>0.85</v>
          </cell>
          <cell r="BC11" t="str">
            <v xml:space="preserve"> 38.1</v>
          </cell>
          <cell r="BD11" t="str">
            <v>0.84</v>
          </cell>
          <cell r="BE11" t="str">
            <v xml:space="preserve"> 40.4</v>
          </cell>
          <cell r="BF11" t="str">
            <v>0.82</v>
          </cell>
          <cell r="BG11" t="str">
            <v xml:space="preserve">  8.7</v>
          </cell>
          <cell r="BH11" t="str">
            <v>0.61</v>
          </cell>
          <cell r="BI11" t="str">
            <v xml:space="preserve">  3.550</v>
          </cell>
          <cell r="BJ11" t="str">
            <v>0.79</v>
          </cell>
          <cell r="BK11" t="str">
            <v xml:space="preserve"> -0.080</v>
          </cell>
          <cell r="BL11" t="str">
            <v>0.79</v>
          </cell>
          <cell r="BM11" t="str">
            <v>0.30</v>
          </cell>
          <cell r="BN11" t="str">
            <v>0.74</v>
          </cell>
          <cell r="BO11" t="str">
            <v xml:space="preserve">  1.4</v>
          </cell>
          <cell r="BP11" t="str">
            <v>0.38</v>
          </cell>
          <cell r="BQ11" t="str">
            <v xml:space="preserve"> 18.8</v>
          </cell>
          <cell r="BR11" t="str">
            <v>0.30</v>
          </cell>
          <cell r="BS11" t="str">
            <v xml:space="preserve"> 27.2</v>
          </cell>
          <cell r="BT11" t="str">
            <v>0.32</v>
          </cell>
          <cell r="BU11" t="str">
            <v xml:space="preserve"> 30.9</v>
          </cell>
          <cell r="BV11" t="str">
            <v>0.31</v>
          </cell>
          <cell r="BW11" t="str">
            <v xml:space="preserve">  3.4</v>
          </cell>
          <cell r="BX11" t="str">
            <v>0.21</v>
          </cell>
          <cell r="BY11" t="str">
            <v xml:space="preserve">  1.480</v>
          </cell>
          <cell r="BZ11" t="str">
            <v>0.17</v>
          </cell>
          <cell r="CA11" t="str">
            <v xml:space="preserve">  0.180</v>
          </cell>
          <cell r="CB11" t="str">
            <v>0.13</v>
          </cell>
          <cell r="CC11" t="str">
            <v>0.40</v>
          </cell>
          <cell r="CD11" t="str">
            <v>0.11</v>
          </cell>
          <cell r="CE11">
            <v>40</v>
          </cell>
        </row>
        <row r="12">
          <cell r="A12">
            <v>855</v>
          </cell>
          <cell r="B12" t="str">
            <v>1459375</v>
          </cell>
          <cell r="C12" t="str">
            <v>JUCAMOR FORC BOOMER 1</v>
          </cell>
          <cell r="D12" t="str">
            <v>I396</v>
          </cell>
          <cell r="E12" t="str">
            <v>SANA EULALIA</v>
          </cell>
          <cell r="F12" t="str">
            <v>Macho</v>
          </cell>
          <cell r="G12">
            <v>40386</v>
          </cell>
          <cell r="H12" t="str">
            <v>PN</v>
          </cell>
          <cell r="I12" t="str">
            <v>S000042</v>
          </cell>
          <cell r="J12" t="str">
            <v>1439850</v>
          </cell>
          <cell r="K12" t="str">
            <v xml:space="preserve">  2.0</v>
          </cell>
          <cell r="L12" t="str">
            <v>0.18</v>
          </cell>
          <cell r="M12" t="str">
            <v xml:space="preserve"> 24.0</v>
          </cell>
          <cell r="N12" t="str">
            <v>0.18</v>
          </cell>
          <cell r="O12" t="str">
            <v xml:space="preserve"> 40.1</v>
          </cell>
          <cell r="P12" t="str">
            <v>0.18</v>
          </cell>
          <cell r="Q12" t="str">
            <v xml:space="preserve"> 45.9</v>
          </cell>
          <cell r="R12" t="str">
            <v>0.18</v>
          </cell>
          <cell r="S12" t="str">
            <v xml:space="preserve">  6.1</v>
          </cell>
          <cell r="T12" t="str">
            <v>0.15</v>
          </cell>
          <cell r="U12" t="str">
            <v xml:space="preserve">  0.50</v>
          </cell>
          <cell r="V12" t="str">
            <v>0.16</v>
          </cell>
          <cell r="W12" t="str">
            <v xml:space="preserve">  3.420</v>
          </cell>
          <cell r="X12" t="str">
            <v>0.17</v>
          </cell>
          <cell r="Y12" t="str">
            <v xml:space="preserve">  0.050</v>
          </cell>
          <cell r="Z12" t="str">
            <v>0.17</v>
          </cell>
          <cell r="AA12" t="str">
            <v>JUAN MORENO SRL</v>
          </cell>
          <cell r="AB12" t="str">
            <v>PAYSANDU</v>
          </cell>
          <cell r="AC12" t="str">
            <v>FORC 29F BOOMER 18L</v>
          </cell>
          <cell r="AD12" t="str">
            <v>JUCAMOR 2215-1 TE</v>
          </cell>
          <cell r="AE12" t="str">
            <v>S000009 CS BOOMER 29F</v>
          </cell>
          <cell r="AF12" t="str">
            <v>T004710</v>
          </cell>
          <cell r="AG12" t="str">
            <v>1366202 ÑU PORA VISION 1017/01</v>
          </cell>
          <cell r="AH12" t="str">
            <v>1406917 JUCAMOR WRANGLER 10</v>
          </cell>
          <cell r="AI12" t="str">
            <v>70%</v>
          </cell>
          <cell r="AJ12" t="str">
            <v>20%</v>
          </cell>
          <cell r="AK12" t="str">
            <v>10%</v>
          </cell>
          <cell r="AL12" t="str">
            <v>10%</v>
          </cell>
          <cell r="AM12" t="str">
            <v>70%</v>
          </cell>
          <cell r="AN12" t="str">
            <v>5%</v>
          </cell>
          <cell r="AO12" t="str">
            <v>40%</v>
          </cell>
          <cell r="AP12" t="str">
            <v>70%</v>
          </cell>
          <cell r="AQ12">
            <v>2</v>
          </cell>
          <cell r="AR12">
            <v>4</v>
          </cell>
          <cell r="AS12">
            <v>5</v>
          </cell>
          <cell r="AT12">
            <v>5</v>
          </cell>
          <cell r="AU12">
            <v>2</v>
          </cell>
          <cell r="AV12">
            <v>6</v>
          </cell>
          <cell r="AW12">
            <v>2</v>
          </cell>
          <cell r="AX12">
            <v>2</v>
          </cell>
          <cell r="AY12" t="str">
            <v xml:space="preserve">  1.5</v>
          </cell>
          <cell r="AZ12" t="str">
            <v>0.89</v>
          </cell>
          <cell r="BA12" t="str">
            <v xml:space="preserve"> 22.6</v>
          </cell>
          <cell r="BB12" t="str">
            <v>0.85</v>
          </cell>
          <cell r="BC12" t="str">
            <v xml:space="preserve"> 38.1</v>
          </cell>
          <cell r="BD12" t="str">
            <v>0.84</v>
          </cell>
          <cell r="BE12" t="str">
            <v xml:space="preserve"> 40.4</v>
          </cell>
          <cell r="BF12" t="str">
            <v>0.82</v>
          </cell>
          <cell r="BG12" t="str">
            <v xml:space="preserve">  8.7</v>
          </cell>
          <cell r="BH12" t="str">
            <v>0.61</v>
          </cell>
          <cell r="BI12" t="str">
            <v xml:space="preserve">  3.550</v>
          </cell>
          <cell r="BJ12" t="str">
            <v>0.79</v>
          </cell>
          <cell r="BK12" t="str">
            <v xml:space="preserve"> -0.080</v>
          </cell>
          <cell r="BL12" t="str">
            <v>0.79</v>
          </cell>
          <cell r="BM12" t="str">
            <v>0.30</v>
          </cell>
          <cell r="BN12" t="str">
            <v>0.74</v>
          </cell>
          <cell r="BO12" t="str">
            <v xml:space="preserve">  2.4</v>
          </cell>
          <cell r="BP12" t="str">
            <v>0.21</v>
          </cell>
          <cell r="BQ12" t="str">
            <v xml:space="preserve"> 25.4</v>
          </cell>
          <cell r="BR12" t="str">
            <v>0.20</v>
          </cell>
          <cell r="BS12" t="str">
            <v xml:space="preserve"> 42.0</v>
          </cell>
          <cell r="BT12" t="str">
            <v>0.20</v>
          </cell>
          <cell r="BU12" t="str">
            <v xml:space="preserve"> 51.4</v>
          </cell>
          <cell r="BV12" t="str">
            <v>0.20</v>
          </cell>
          <cell r="BW12" t="str">
            <v xml:space="preserve">  3.5</v>
          </cell>
          <cell r="BX12" t="str">
            <v>0.15</v>
          </cell>
          <cell r="BY12" t="str">
            <v xml:space="preserve">  3.290</v>
          </cell>
          <cell r="BZ12" t="str">
            <v>0.19</v>
          </cell>
          <cell r="CA12" t="str">
            <v xml:space="preserve">  0.180</v>
          </cell>
          <cell r="CB12" t="str">
            <v>0.19</v>
          </cell>
          <cell r="CC12" t="str">
            <v>0.60</v>
          </cell>
          <cell r="CD12" t="str">
            <v>0.17</v>
          </cell>
          <cell r="CE12">
            <v>31</v>
          </cell>
        </row>
        <row r="13">
          <cell r="A13">
            <v>2134</v>
          </cell>
          <cell r="B13" t="str">
            <v>1365215</v>
          </cell>
          <cell r="C13" t="str">
            <v>ÑU PORA FED EX 1763/01</v>
          </cell>
          <cell r="D13" t="str">
            <v>G074</v>
          </cell>
          <cell r="E13" t="str">
            <v>PINGO VIEJO</v>
          </cell>
          <cell r="F13" t="str">
            <v>Hembra</v>
          </cell>
          <cell r="G13">
            <v>37139</v>
          </cell>
          <cell r="H13" t="str">
            <v>PN</v>
          </cell>
          <cell r="I13" t="str">
            <v>1335272</v>
          </cell>
          <cell r="J13" t="str">
            <v>1320808</v>
          </cell>
          <cell r="K13" t="str">
            <v xml:space="preserve">  0.5</v>
          </cell>
          <cell r="L13" t="str">
            <v>0.39</v>
          </cell>
          <cell r="M13" t="str">
            <v xml:space="preserve"> 14.8</v>
          </cell>
          <cell r="N13" t="str">
            <v>0.31</v>
          </cell>
          <cell r="O13" t="str">
            <v xml:space="preserve"> 24.9</v>
          </cell>
          <cell r="P13" t="str">
            <v>0.33</v>
          </cell>
          <cell r="Q13" t="str">
            <v xml:space="preserve"> 26.9</v>
          </cell>
          <cell r="R13" t="str">
            <v>0.32</v>
          </cell>
          <cell r="S13" t="str">
            <v xml:space="preserve">  2.7</v>
          </cell>
          <cell r="T13" t="str">
            <v>0.21</v>
          </cell>
          <cell r="U13" t="str">
            <v xml:space="preserve">  0.30</v>
          </cell>
          <cell r="V13" t="str">
            <v>0.13</v>
          </cell>
          <cell r="W13" t="str">
            <v xml:space="preserve">  1.610</v>
          </cell>
          <cell r="X13" t="str">
            <v>0.19</v>
          </cell>
          <cell r="Y13" t="str">
            <v xml:space="preserve">  0.000</v>
          </cell>
          <cell r="Z13" t="str">
            <v>0.16</v>
          </cell>
          <cell r="AA13" t="str">
            <v>GLENCOE S.G.</v>
          </cell>
          <cell r="AB13" t="str">
            <v>ARTIGAS</v>
          </cell>
          <cell r="AC13" t="str">
            <v>PINGO VIEJO FED.EX.1525-98</v>
          </cell>
          <cell r="AD13" t="str">
            <v>ÑU-PORA P.V.ASCEND 0843-1503-97</v>
          </cell>
          <cell r="AE13" t="str">
            <v>1301103 PINGO VIEJO FED EX.0664/95</v>
          </cell>
          <cell r="AF13" t="str">
            <v>1286895 ÑU-PORA STANDARD 1336/94</v>
          </cell>
          <cell r="AG13" t="str">
            <v>1274918 PINGO VIEJO ASCENDANT 0432/93</v>
          </cell>
          <cell r="AH13" t="str">
            <v>1283033 ÑU-PORA BONNIE DOMINO 1067/93</v>
          </cell>
          <cell r="AI13" t="str">
            <v>10%</v>
          </cell>
          <cell r="AJ13" t="str">
            <v>90%</v>
          </cell>
          <cell r="AK13" t="str">
            <v>90%</v>
          </cell>
          <cell r="AL13" t="str">
            <v>95%</v>
          </cell>
          <cell r="AM13" t="str">
            <v>95%</v>
          </cell>
          <cell r="AN13" t="str">
            <v>40%</v>
          </cell>
          <cell r="AO13" t="str">
            <v>50%</v>
          </cell>
          <cell r="AP13" t="str">
            <v>90%</v>
          </cell>
          <cell r="AQ13">
            <v>5</v>
          </cell>
          <cell r="AR13">
            <v>4</v>
          </cell>
          <cell r="AS13">
            <v>4</v>
          </cell>
          <cell r="AT13">
            <v>5</v>
          </cell>
          <cell r="AU13">
            <v>5</v>
          </cell>
          <cell r="AV13">
            <v>2</v>
          </cell>
          <cell r="AW13">
            <v>1</v>
          </cell>
          <cell r="AX13">
            <v>4</v>
          </cell>
          <cell r="AY13" t="str">
            <v xml:space="preserve">  0.6</v>
          </cell>
          <cell r="AZ13" t="str">
            <v>0.55</v>
          </cell>
          <cell r="BA13" t="str">
            <v xml:space="preserve"> 11.6</v>
          </cell>
          <cell r="BB13" t="str">
            <v>0.48</v>
          </cell>
          <cell r="BC13" t="str">
            <v xml:space="preserve"> 21.1</v>
          </cell>
          <cell r="BD13" t="str">
            <v>0.50</v>
          </cell>
          <cell r="BE13" t="str">
            <v xml:space="preserve"> 24.9</v>
          </cell>
          <cell r="BF13" t="str">
            <v>0.49</v>
          </cell>
          <cell r="BG13" t="str">
            <v xml:space="preserve">  4.1</v>
          </cell>
          <cell r="BH13" t="str">
            <v>0.47</v>
          </cell>
          <cell r="BI13" t="str">
            <v xml:space="preserve">  0.770</v>
          </cell>
          <cell r="BJ13" t="str">
            <v>0.38</v>
          </cell>
          <cell r="BK13" t="str">
            <v xml:space="preserve"> -0.150</v>
          </cell>
          <cell r="BL13" t="str">
            <v>0.37</v>
          </cell>
          <cell r="BM13" t="str">
            <v>0.00</v>
          </cell>
          <cell r="BN13" t="str">
            <v>0.40</v>
          </cell>
          <cell r="BO13" t="str">
            <v xml:space="preserve">  0.2</v>
          </cell>
          <cell r="BP13" t="str">
            <v>0.42</v>
          </cell>
          <cell r="BQ13" t="str">
            <v xml:space="preserve"> 15.2</v>
          </cell>
          <cell r="BR13" t="str">
            <v>0.35</v>
          </cell>
          <cell r="BS13" t="str">
            <v xml:space="preserve"> 26.2</v>
          </cell>
          <cell r="BT13" t="str">
            <v>0.35</v>
          </cell>
          <cell r="BU13" t="str">
            <v xml:space="preserve"> 27.7</v>
          </cell>
          <cell r="BV13" t="str">
            <v>0.35</v>
          </cell>
          <cell r="BW13" t="str">
            <v xml:space="preserve">  1.1</v>
          </cell>
          <cell r="BX13" t="str">
            <v>0.28</v>
          </cell>
          <cell r="BY13" t="str">
            <v xml:space="preserve">  1.480</v>
          </cell>
          <cell r="BZ13" t="str">
            <v>0.23</v>
          </cell>
          <cell r="CA13" t="str">
            <v xml:space="preserve">  0.100</v>
          </cell>
          <cell r="CB13" t="str">
            <v>0.19</v>
          </cell>
          <cell r="CC13" t="str">
            <v>0.60</v>
          </cell>
          <cell r="CD13" t="str">
            <v>0.16</v>
          </cell>
          <cell r="CE13">
            <v>26</v>
          </cell>
        </row>
        <row r="14">
          <cell r="A14">
            <v>2934</v>
          </cell>
          <cell r="B14" t="str">
            <v>1449779</v>
          </cell>
          <cell r="C14" t="str">
            <v>CHAÑAR CONDE 2 2934</v>
          </cell>
          <cell r="D14" t="str">
            <v>I063</v>
          </cell>
          <cell r="E14" t="str">
            <v>LA ELISA</v>
          </cell>
          <cell r="F14" t="str">
            <v>Macho</v>
          </cell>
          <cell r="G14">
            <v>40051</v>
          </cell>
          <cell r="H14" t="str">
            <v>PN</v>
          </cell>
          <cell r="I14" t="str">
            <v>1415964</v>
          </cell>
          <cell r="J14" t="str">
            <v>1392462</v>
          </cell>
          <cell r="K14" t="str">
            <v xml:space="preserve">  1.0</v>
          </cell>
          <cell r="L14" t="str">
            <v>0.35</v>
          </cell>
          <cell r="M14" t="str">
            <v xml:space="preserve"> 20.1</v>
          </cell>
          <cell r="N14" t="str">
            <v>0.27</v>
          </cell>
          <cell r="O14" t="str">
            <v xml:space="preserve"> 29.3</v>
          </cell>
          <cell r="P14" t="str">
            <v>0.29</v>
          </cell>
          <cell r="Q14" t="str">
            <v xml:space="preserve"> 24.9</v>
          </cell>
          <cell r="R14" t="str">
            <v>0.28</v>
          </cell>
          <cell r="S14" t="str">
            <v xml:space="preserve">  5.8</v>
          </cell>
          <cell r="T14" t="str">
            <v>0.09</v>
          </cell>
          <cell r="U14" t="str">
            <v xml:space="preserve">  0.10</v>
          </cell>
          <cell r="V14" t="str">
            <v>0.26</v>
          </cell>
          <cell r="W14" t="str">
            <v xml:space="preserve">  2.970</v>
          </cell>
          <cell r="X14" t="str">
            <v>0.22</v>
          </cell>
          <cell r="Y14" t="str">
            <v xml:space="preserve">  0.430</v>
          </cell>
          <cell r="Z14" t="str">
            <v>0.23</v>
          </cell>
          <cell r="AA14" t="str">
            <v>ROMAY ELORZA, WALTER CARLOS</v>
          </cell>
          <cell r="AB14" t="str">
            <v>PAYSANDU</v>
          </cell>
          <cell r="AC14" t="str">
            <v>G.M. KULON 76</v>
          </cell>
          <cell r="AD14" t="str">
            <v>CHAÑAR OMEGA 67 2522</v>
          </cell>
          <cell r="AE14" t="str">
            <v>1351611 G.M. ADVANCE 150/9/34</v>
          </cell>
          <cell r="AF14" t="str">
            <v>1353339 G.M. ZIDANE 33/12/4</v>
          </cell>
          <cell r="AG14" t="str">
            <v>1339538 CHAÑAR H. BUILDER ALL PRO 1918</v>
          </cell>
          <cell r="AH14" t="str">
            <v>1301034 CHAÑAR TOP 2-1640</v>
          </cell>
          <cell r="AI14" t="str">
            <v>20%</v>
          </cell>
          <cell r="AJ14" t="str">
            <v>50%</v>
          </cell>
          <cell r="AK14" t="str">
            <v>70%</v>
          </cell>
          <cell r="AL14" t="str">
            <v>100%</v>
          </cell>
          <cell r="AM14" t="str">
            <v>80%</v>
          </cell>
          <cell r="AN14" t="str">
            <v>10%</v>
          </cell>
          <cell r="AO14" t="str">
            <v>5%</v>
          </cell>
          <cell r="AP14" t="str">
            <v>100%</v>
          </cell>
          <cell r="AQ14">
            <v>4</v>
          </cell>
          <cell r="AR14">
            <v>1</v>
          </cell>
          <cell r="AS14">
            <v>2</v>
          </cell>
          <cell r="AT14">
            <v>6</v>
          </cell>
          <cell r="AU14">
            <v>3</v>
          </cell>
          <cell r="AV14">
            <v>5</v>
          </cell>
          <cell r="AW14">
            <v>6</v>
          </cell>
          <cell r="AX14">
            <v>6</v>
          </cell>
          <cell r="AY14" t="str">
            <v xml:space="preserve"> -0.1</v>
          </cell>
          <cell r="AZ14" t="str">
            <v>0.47</v>
          </cell>
          <cell r="BA14" t="str">
            <v xml:space="preserve"> 17.1</v>
          </cell>
          <cell r="BB14" t="str">
            <v>0.40</v>
          </cell>
          <cell r="BC14" t="str">
            <v xml:space="preserve"> 27.2</v>
          </cell>
          <cell r="BD14" t="str">
            <v>0.42</v>
          </cell>
          <cell r="BE14" t="str">
            <v xml:space="preserve"> 28.1</v>
          </cell>
          <cell r="BF14" t="str">
            <v>0.41</v>
          </cell>
          <cell r="BG14" t="str">
            <v xml:space="preserve">  5.9</v>
          </cell>
          <cell r="BH14" t="str">
            <v>0.18</v>
          </cell>
          <cell r="BI14" t="str">
            <v xml:space="preserve">  2.060</v>
          </cell>
          <cell r="BJ14" t="str">
            <v>0.35</v>
          </cell>
          <cell r="BK14" t="str">
            <v xml:space="preserve">  0.180</v>
          </cell>
          <cell r="BL14" t="str">
            <v>0.36</v>
          </cell>
          <cell r="BM14" t="str">
            <v>0.10</v>
          </cell>
          <cell r="BN14" t="str">
            <v>0.37</v>
          </cell>
          <cell r="BO14" t="str">
            <v xml:space="preserve">  2.4</v>
          </cell>
          <cell r="BP14" t="str">
            <v>0.40</v>
          </cell>
          <cell r="BQ14" t="str">
            <v xml:space="preserve"> 21.8</v>
          </cell>
          <cell r="BR14" t="str">
            <v>0.33</v>
          </cell>
          <cell r="BS14" t="str">
            <v xml:space="preserve"> 34.0</v>
          </cell>
          <cell r="BT14" t="str">
            <v>0.36</v>
          </cell>
          <cell r="BU14" t="str">
            <v xml:space="preserve"> 36.7</v>
          </cell>
          <cell r="BV14" t="str">
            <v>0.34</v>
          </cell>
          <cell r="BW14" t="str">
            <v xml:space="preserve">  5.5</v>
          </cell>
          <cell r="BX14" t="str">
            <v>0.24</v>
          </cell>
          <cell r="BY14" t="str">
            <v xml:space="preserve">  2.450</v>
          </cell>
          <cell r="BZ14" t="str">
            <v>0.29</v>
          </cell>
          <cell r="CA14" t="str">
            <v xml:space="preserve">  0.200</v>
          </cell>
          <cell r="CB14" t="str">
            <v>0.30</v>
          </cell>
          <cell r="CC14" t="str">
            <v>0.30</v>
          </cell>
          <cell r="CD14" t="str">
            <v>0.23</v>
          </cell>
          <cell r="CE14">
            <v>31</v>
          </cell>
        </row>
        <row r="15">
          <cell r="A15">
            <v>2946</v>
          </cell>
          <cell r="B15" t="str">
            <v>1449792</v>
          </cell>
          <cell r="C15" t="str">
            <v>CHAÑAR CONDE 5 2946</v>
          </cell>
          <cell r="D15" t="str">
            <v>I063</v>
          </cell>
          <cell r="E15" t="str">
            <v>LA ELISA</v>
          </cell>
          <cell r="F15" t="str">
            <v>Macho</v>
          </cell>
          <cell r="G15">
            <v>40057</v>
          </cell>
          <cell r="H15" t="str">
            <v>PN</v>
          </cell>
          <cell r="I15" t="str">
            <v>1415964</v>
          </cell>
          <cell r="J15" t="str">
            <v>1386648</v>
          </cell>
          <cell r="K15" t="str">
            <v xml:space="preserve">  1.4</v>
          </cell>
          <cell r="L15" t="str">
            <v>0.34</v>
          </cell>
          <cell r="M15" t="str">
            <v xml:space="preserve"> 19.3</v>
          </cell>
          <cell r="N15" t="str">
            <v>0.27</v>
          </cell>
          <cell r="O15" t="str">
            <v xml:space="preserve"> 33.7</v>
          </cell>
          <cell r="P15" t="str">
            <v>0.29</v>
          </cell>
          <cell r="Q15" t="str">
            <v xml:space="preserve"> 37.6</v>
          </cell>
          <cell r="R15" t="str">
            <v>0.28</v>
          </cell>
          <cell r="S15" t="str">
            <v xml:space="preserve">  5.9</v>
          </cell>
          <cell r="T15" t="str">
            <v>0.09</v>
          </cell>
          <cell r="U15" t="str">
            <v xml:space="preserve">  0.00</v>
          </cell>
          <cell r="V15" t="str">
            <v>0.26</v>
          </cell>
          <cell r="W15" t="str">
            <v xml:space="preserve">  2.130</v>
          </cell>
          <cell r="X15" t="str">
            <v>0.22</v>
          </cell>
          <cell r="Y15" t="str">
            <v xml:space="preserve"> -0.410</v>
          </cell>
          <cell r="Z15" t="str">
            <v>0.24</v>
          </cell>
          <cell r="AA15" t="str">
            <v>ROMAY ELORZA, WALTER CARLOS</v>
          </cell>
          <cell r="AB15" t="str">
            <v>PAYSANDU</v>
          </cell>
          <cell r="AC15" t="str">
            <v>G.M. KULON 76</v>
          </cell>
          <cell r="AD15" t="str">
            <v>CHAÑAR OMEGA 31 - 2396</v>
          </cell>
          <cell r="AE15" t="str">
            <v>1351611 G.M. ADVANCE 150/9/34</v>
          </cell>
          <cell r="AF15" t="str">
            <v>1353339 G.M. ZIDANE 33/12/4</v>
          </cell>
          <cell r="AG15" t="str">
            <v>1339538 CHAÑAR H. BUILDER ALL PRO 1918</v>
          </cell>
          <cell r="AH15" t="str">
            <v>1320104 CHAÑAR TOP 21-1765</v>
          </cell>
          <cell r="AI15" t="str">
            <v>40%</v>
          </cell>
          <cell r="AJ15" t="str">
            <v>60%</v>
          </cell>
          <cell r="AK15" t="str">
            <v>40%</v>
          </cell>
          <cell r="AL15" t="str">
            <v>40%</v>
          </cell>
          <cell r="AM15" t="str">
            <v>80%</v>
          </cell>
          <cell r="AN15" t="str">
            <v>30%</v>
          </cell>
          <cell r="AO15" t="str">
            <v>100%</v>
          </cell>
          <cell r="AP15" t="str">
            <v>100%</v>
          </cell>
          <cell r="AQ15">
            <v>2</v>
          </cell>
          <cell r="AR15">
            <v>1</v>
          </cell>
          <cell r="AS15">
            <v>2</v>
          </cell>
          <cell r="AT15">
            <v>2</v>
          </cell>
          <cell r="AU15">
            <v>3</v>
          </cell>
          <cell r="AV15">
            <v>3</v>
          </cell>
          <cell r="AW15">
            <v>6</v>
          </cell>
          <cell r="AX15">
            <v>6</v>
          </cell>
          <cell r="AY15" t="str">
            <v xml:space="preserve"> -0.1</v>
          </cell>
          <cell r="AZ15" t="str">
            <v>0.47</v>
          </cell>
          <cell r="BA15" t="str">
            <v xml:space="preserve"> 17.1</v>
          </cell>
          <cell r="BB15" t="str">
            <v>0.40</v>
          </cell>
          <cell r="BC15" t="str">
            <v xml:space="preserve"> 27.2</v>
          </cell>
          <cell r="BD15" t="str">
            <v>0.42</v>
          </cell>
          <cell r="BE15" t="str">
            <v xml:space="preserve"> 28.1</v>
          </cell>
          <cell r="BF15" t="str">
            <v>0.41</v>
          </cell>
          <cell r="BG15" t="str">
            <v xml:space="preserve">  5.9</v>
          </cell>
          <cell r="BH15" t="str">
            <v>0.18</v>
          </cell>
          <cell r="BI15" t="str">
            <v xml:space="preserve">  2.060</v>
          </cell>
          <cell r="BJ15" t="str">
            <v>0.35</v>
          </cell>
          <cell r="BK15" t="str">
            <v xml:space="preserve">  0.180</v>
          </cell>
          <cell r="BL15" t="str">
            <v>0.36</v>
          </cell>
          <cell r="BM15" t="str">
            <v>0.10</v>
          </cell>
          <cell r="BN15" t="str">
            <v>0.37</v>
          </cell>
          <cell r="BO15" t="str">
            <v xml:space="preserve">  2.5</v>
          </cell>
          <cell r="BP15" t="str">
            <v>0.40</v>
          </cell>
          <cell r="BQ15" t="str">
            <v xml:space="preserve"> 23.2</v>
          </cell>
          <cell r="BR15" t="str">
            <v>0.34</v>
          </cell>
          <cell r="BS15" t="str">
            <v xml:space="preserve"> 41.6</v>
          </cell>
          <cell r="BT15" t="str">
            <v>0.36</v>
          </cell>
          <cell r="BU15" t="str">
            <v xml:space="preserve"> 46.7</v>
          </cell>
          <cell r="BV15" t="str">
            <v>0.35</v>
          </cell>
          <cell r="BW15" t="str">
            <v xml:space="preserve">  5.8</v>
          </cell>
          <cell r="BX15" t="str">
            <v>0.24</v>
          </cell>
          <cell r="BY15" t="str">
            <v xml:space="preserve">  2.840</v>
          </cell>
          <cell r="BZ15" t="str">
            <v>0.30</v>
          </cell>
          <cell r="CA15" t="str">
            <v xml:space="preserve"> -0.180</v>
          </cell>
          <cell r="CB15" t="str">
            <v>0.31</v>
          </cell>
          <cell r="CC15" t="str">
            <v>0.40</v>
          </cell>
          <cell r="CD15" t="str">
            <v>0.21</v>
          </cell>
          <cell r="CE15">
            <v>32</v>
          </cell>
        </row>
        <row r="16">
          <cell r="A16">
            <v>2955</v>
          </cell>
          <cell r="B16" t="str">
            <v>1449801</v>
          </cell>
          <cell r="C16" t="str">
            <v>CHAÑAR HALCON 5 2955</v>
          </cell>
          <cell r="D16" t="str">
            <v>I063</v>
          </cell>
          <cell r="E16" t="str">
            <v>LA ELISA</v>
          </cell>
          <cell r="F16" t="str">
            <v>Macho</v>
          </cell>
          <cell r="G16">
            <v>40061</v>
          </cell>
          <cell r="H16" t="str">
            <v>PN</v>
          </cell>
          <cell r="I16" t="str">
            <v>1432952</v>
          </cell>
          <cell r="J16" t="str">
            <v>1415139</v>
          </cell>
          <cell r="K16" t="str">
            <v xml:space="preserve">  2.9</v>
          </cell>
          <cell r="L16" t="str">
            <v>0.32</v>
          </cell>
          <cell r="M16" t="str">
            <v xml:space="preserve"> 28.2</v>
          </cell>
          <cell r="N16" t="str">
            <v>0.27</v>
          </cell>
          <cell r="O16" t="str">
            <v xml:space="preserve"> 53.0</v>
          </cell>
          <cell r="P16" t="str">
            <v>0.29</v>
          </cell>
          <cell r="Q16" t="str">
            <v xml:space="preserve"> 57.7</v>
          </cell>
          <cell r="R16" t="str">
            <v>0.28</v>
          </cell>
          <cell r="S16" t="str">
            <v xml:space="preserve">  6.4</v>
          </cell>
          <cell r="T16" t="str">
            <v>0.09</v>
          </cell>
          <cell r="U16" t="str">
            <v xml:space="preserve">  0.30</v>
          </cell>
          <cell r="V16" t="str">
            <v>0.25</v>
          </cell>
          <cell r="W16" t="str">
            <v xml:space="preserve">  4.710</v>
          </cell>
          <cell r="X16" t="str">
            <v>0.22</v>
          </cell>
          <cell r="Y16" t="str">
            <v xml:space="preserve">  0.080</v>
          </cell>
          <cell r="Z16" t="str">
            <v>0.23</v>
          </cell>
          <cell r="AA16" t="str">
            <v>ROMAY ELORZA, WALTER CARLOS</v>
          </cell>
          <cell r="AB16" t="str">
            <v>PAYSANDU</v>
          </cell>
          <cell r="AC16" t="str">
            <v>CHAÑAR BOGART 2 2821</v>
          </cell>
          <cell r="AD16" t="str">
            <v>CHAÑAR OMEGA 92 2744</v>
          </cell>
          <cell r="AE16" t="str">
            <v>S000081 STAR OBF BOGART 5L</v>
          </cell>
          <cell r="AF16" t="str">
            <v>1364080 CHAÑAR MEGA 31 - 2197</v>
          </cell>
          <cell r="AG16" t="str">
            <v>1339538 CHAÑAR H. BUILDER ALL PRO 1918</v>
          </cell>
          <cell r="AH16" t="str">
            <v>1352547 CHAÑAR TOP 61 - 2083</v>
          </cell>
          <cell r="AI16" t="str">
            <v>95%</v>
          </cell>
          <cell r="AJ16" t="str">
            <v>5%</v>
          </cell>
          <cell r="AK16" t="str">
            <v>5%</v>
          </cell>
          <cell r="AL16" t="str">
            <v>5%</v>
          </cell>
          <cell r="AM16" t="str">
            <v>70%</v>
          </cell>
          <cell r="AN16" t="str">
            <v>5%</v>
          </cell>
          <cell r="AO16" t="str">
            <v>30%</v>
          </cell>
          <cell r="AP16" t="str">
            <v>90%</v>
          </cell>
          <cell r="AQ16">
            <v>5</v>
          </cell>
          <cell r="AR16">
            <v>6</v>
          </cell>
          <cell r="AS16">
            <v>6</v>
          </cell>
          <cell r="AT16">
            <v>6</v>
          </cell>
          <cell r="AU16">
            <v>2</v>
          </cell>
          <cell r="AV16">
            <v>6</v>
          </cell>
          <cell r="AW16">
            <v>3</v>
          </cell>
          <cell r="AX16">
            <v>4</v>
          </cell>
          <cell r="AY16" t="str">
            <v xml:space="preserve">  2.1</v>
          </cell>
          <cell r="AZ16" t="str">
            <v>0.53</v>
          </cell>
          <cell r="BA16" t="str">
            <v xml:space="preserve"> 24.7</v>
          </cell>
          <cell r="BB16" t="str">
            <v>0.44</v>
          </cell>
          <cell r="BC16" t="str">
            <v xml:space="preserve"> 45.1</v>
          </cell>
          <cell r="BD16" t="str">
            <v>0.44</v>
          </cell>
          <cell r="BE16" t="str">
            <v xml:space="preserve"> 54.1</v>
          </cell>
          <cell r="BF16" t="str">
            <v>0.41</v>
          </cell>
          <cell r="BG16" t="str">
            <v xml:space="preserve">  8.5</v>
          </cell>
          <cell r="BH16" t="str">
            <v>0.18</v>
          </cell>
          <cell r="BI16" t="str">
            <v xml:space="preserve">  2.520</v>
          </cell>
          <cell r="BJ16" t="str">
            <v>0.34</v>
          </cell>
          <cell r="BK16" t="str">
            <v xml:space="preserve">  0.380</v>
          </cell>
          <cell r="BL16" t="str">
            <v>0.34</v>
          </cell>
          <cell r="BM16" t="str">
            <v>0.50</v>
          </cell>
          <cell r="BN16" t="str">
            <v>0.33</v>
          </cell>
          <cell r="BO16" t="str">
            <v xml:space="preserve">  2.4</v>
          </cell>
          <cell r="BP16" t="str">
            <v>0.39</v>
          </cell>
          <cell r="BQ16" t="str">
            <v xml:space="preserve"> 22.3</v>
          </cell>
          <cell r="BR16" t="str">
            <v>0.33</v>
          </cell>
          <cell r="BS16" t="str">
            <v xml:space="preserve"> 39.4</v>
          </cell>
          <cell r="BT16" t="str">
            <v>0.34</v>
          </cell>
          <cell r="BU16" t="str">
            <v xml:space="preserve"> 41.2</v>
          </cell>
          <cell r="BV16" t="str">
            <v>0.33</v>
          </cell>
          <cell r="BW16" t="str">
            <v xml:space="preserve">  4.3</v>
          </cell>
          <cell r="BX16" t="str">
            <v>0.22</v>
          </cell>
          <cell r="BY16" t="str">
            <v xml:space="preserve">  3.480</v>
          </cell>
          <cell r="BZ16" t="str">
            <v>0.28</v>
          </cell>
          <cell r="CA16" t="str">
            <v xml:space="preserve"> -0.050</v>
          </cell>
          <cell r="CB16" t="str">
            <v>0.29</v>
          </cell>
          <cell r="CC16" t="str">
            <v>0.30</v>
          </cell>
          <cell r="CD16" t="str">
            <v>0.20</v>
          </cell>
          <cell r="CE16">
            <v>32</v>
          </cell>
        </row>
        <row r="17">
          <cell r="A17">
            <v>2955</v>
          </cell>
          <cell r="B17" t="str">
            <v>1449801</v>
          </cell>
          <cell r="C17" t="str">
            <v>CHAÑAR HALCON 5 2955</v>
          </cell>
          <cell r="D17" t="str">
            <v>I063</v>
          </cell>
          <cell r="E17" t="str">
            <v>LA ELISA</v>
          </cell>
          <cell r="F17" t="str">
            <v>Macho</v>
          </cell>
          <cell r="G17">
            <v>40061</v>
          </cell>
          <cell r="H17" t="str">
            <v>PN</v>
          </cell>
          <cell r="I17" t="str">
            <v>1432952</v>
          </cell>
          <cell r="J17" t="str">
            <v>1415139</v>
          </cell>
          <cell r="K17" t="str">
            <v xml:space="preserve">  2.9</v>
          </cell>
          <cell r="L17" t="str">
            <v>0.32</v>
          </cell>
          <cell r="M17" t="str">
            <v xml:space="preserve"> 28.2</v>
          </cell>
          <cell r="N17" t="str">
            <v>0.27</v>
          </cell>
          <cell r="O17" t="str">
            <v xml:space="preserve"> 53.0</v>
          </cell>
          <cell r="P17" t="str">
            <v>0.29</v>
          </cell>
          <cell r="Q17" t="str">
            <v xml:space="preserve"> 57.7</v>
          </cell>
          <cell r="R17" t="str">
            <v>0.28</v>
          </cell>
          <cell r="S17" t="str">
            <v xml:space="preserve">  6.4</v>
          </cell>
          <cell r="T17" t="str">
            <v>0.09</v>
          </cell>
          <cell r="U17" t="str">
            <v xml:space="preserve">  0.30</v>
          </cell>
          <cell r="V17" t="str">
            <v>0.25</v>
          </cell>
          <cell r="W17" t="str">
            <v xml:space="preserve">  4.710</v>
          </cell>
          <cell r="X17" t="str">
            <v>0.22</v>
          </cell>
          <cell r="Y17" t="str">
            <v xml:space="preserve">  0.080</v>
          </cell>
          <cell r="Z17" t="str">
            <v>0.23</v>
          </cell>
          <cell r="AA17" t="str">
            <v>ROMAY ELORZA, WALTER CARLOS</v>
          </cell>
          <cell r="AB17" t="str">
            <v>PAYSANDU</v>
          </cell>
          <cell r="AC17" t="str">
            <v>CHAÑAR BOGART 2 2821</v>
          </cell>
          <cell r="AD17" t="str">
            <v>CHAÑAR OMEGA 92 2744</v>
          </cell>
          <cell r="AE17" t="str">
            <v>S000081 STAR OBF BOGART 5L</v>
          </cell>
          <cell r="AF17" t="str">
            <v>1364080 CHAÑAR MEGA 31 - 2197</v>
          </cell>
          <cell r="AG17" t="str">
            <v>1339538 CHAÑAR H. BUILDER ALL PRO 1918</v>
          </cell>
          <cell r="AH17" t="str">
            <v>1352547 CHAÑAR TOP 61 - 2083</v>
          </cell>
          <cell r="AI17" t="str">
            <v>95%</v>
          </cell>
          <cell r="AJ17" t="str">
            <v>5%</v>
          </cell>
          <cell r="AK17" t="str">
            <v>5%</v>
          </cell>
          <cell r="AL17" t="str">
            <v>5%</v>
          </cell>
          <cell r="AM17" t="str">
            <v>70%</v>
          </cell>
          <cell r="AN17" t="str">
            <v>5%</v>
          </cell>
          <cell r="AO17" t="str">
            <v>30%</v>
          </cell>
          <cell r="AP17" t="str">
            <v>90%</v>
          </cell>
          <cell r="AQ17">
            <v>5</v>
          </cell>
          <cell r="AR17">
            <v>6</v>
          </cell>
          <cell r="AS17">
            <v>6</v>
          </cell>
          <cell r="AT17">
            <v>6</v>
          </cell>
          <cell r="AU17">
            <v>2</v>
          </cell>
          <cell r="AV17">
            <v>6</v>
          </cell>
          <cell r="AW17">
            <v>3</v>
          </cell>
          <cell r="AX17">
            <v>4</v>
          </cell>
          <cell r="AY17" t="str">
            <v xml:space="preserve">  2.1</v>
          </cell>
          <cell r="AZ17" t="str">
            <v>0.53</v>
          </cell>
          <cell r="BA17" t="str">
            <v xml:space="preserve"> 24.7</v>
          </cell>
          <cell r="BB17" t="str">
            <v>0.44</v>
          </cell>
          <cell r="BC17" t="str">
            <v xml:space="preserve"> 45.1</v>
          </cell>
          <cell r="BD17" t="str">
            <v>0.44</v>
          </cell>
          <cell r="BE17" t="str">
            <v xml:space="preserve"> 54.1</v>
          </cell>
          <cell r="BF17" t="str">
            <v>0.41</v>
          </cell>
          <cell r="BG17" t="str">
            <v xml:space="preserve">  8.5</v>
          </cell>
          <cell r="BH17" t="str">
            <v>0.18</v>
          </cell>
          <cell r="BI17" t="str">
            <v xml:space="preserve">  2.520</v>
          </cell>
          <cell r="BJ17" t="str">
            <v>0.34</v>
          </cell>
          <cell r="BK17" t="str">
            <v xml:space="preserve">  0.380</v>
          </cell>
          <cell r="BL17" t="str">
            <v>0.34</v>
          </cell>
          <cell r="BM17" t="str">
            <v>0.50</v>
          </cell>
          <cell r="BN17" t="str">
            <v>0.33</v>
          </cell>
          <cell r="BO17" t="str">
            <v xml:space="preserve">  2.4</v>
          </cell>
          <cell r="BP17" t="str">
            <v>0.39</v>
          </cell>
          <cell r="BQ17" t="str">
            <v xml:space="preserve"> 22.3</v>
          </cell>
          <cell r="BR17" t="str">
            <v>0.33</v>
          </cell>
          <cell r="BS17" t="str">
            <v xml:space="preserve"> 39.4</v>
          </cell>
          <cell r="BT17" t="str">
            <v>0.34</v>
          </cell>
          <cell r="BU17" t="str">
            <v xml:space="preserve"> 41.2</v>
          </cell>
          <cell r="BV17" t="str">
            <v>0.33</v>
          </cell>
          <cell r="BW17" t="str">
            <v xml:space="preserve">  4.3</v>
          </cell>
          <cell r="BX17" t="str">
            <v>0.22</v>
          </cell>
          <cell r="BY17" t="str">
            <v xml:space="preserve">  3.480</v>
          </cell>
          <cell r="BZ17" t="str">
            <v>0.28</v>
          </cell>
          <cell r="CA17" t="str">
            <v xml:space="preserve"> -0.050</v>
          </cell>
          <cell r="CB17" t="str">
            <v>0.29</v>
          </cell>
          <cell r="CC17" t="str">
            <v>0.30</v>
          </cell>
          <cell r="CD17" t="str">
            <v>0.20</v>
          </cell>
          <cell r="CE17">
            <v>32</v>
          </cell>
        </row>
        <row r="18">
          <cell r="A18">
            <v>3833</v>
          </cell>
          <cell r="B18" t="str">
            <v>1448958</v>
          </cell>
          <cell r="C18" t="str">
            <v>PINGO VIEJO RELOAD /1985/09</v>
          </cell>
          <cell r="D18" t="str">
            <v>G074</v>
          </cell>
          <cell r="E18" t="str">
            <v>PINGO VIEJO</v>
          </cell>
          <cell r="F18" t="str">
            <v>Macho</v>
          </cell>
          <cell r="G18">
            <v>39946</v>
          </cell>
          <cell r="H18" t="str">
            <v>TE</v>
          </cell>
          <cell r="I18" t="str">
            <v>S000088</v>
          </cell>
          <cell r="J18" t="str">
            <v>1351547</v>
          </cell>
          <cell r="K18" t="str">
            <v xml:space="preserve">  2.2</v>
          </cell>
          <cell r="L18" t="str">
            <v>0.23</v>
          </cell>
          <cell r="M18" t="str">
            <v xml:space="preserve"> 21.4</v>
          </cell>
          <cell r="N18" t="str">
            <v>0.22</v>
          </cell>
          <cell r="O18" t="str">
            <v xml:space="preserve"> 36.4</v>
          </cell>
          <cell r="P18" t="str">
            <v>0.22</v>
          </cell>
          <cell r="Q18" t="str">
            <v xml:space="preserve"> 39.6</v>
          </cell>
          <cell r="R18" t="str">
            <v>0.21</v>
          </cell>
          <cell r="S18" t="str">
            <v xml:space="preserve">  8.8</v>
          </cell>
          <cell r="T18" t="str">
            <v>0.19</v>
          </cell>
          <cell r="U18" t="str">
            <v xml:space="preserve">  0.50</v>
          </cell>
          <cell r="V18" t="str">
            <v>0.16</v>
          </cell>
          <cell r="W18" t="str">
            <v xml:space="preserve">  2.900</v>
          </cell>
          <cell r="X18" t="str">
            <v>0.19</v>
          </cell>
          <cell r="Y18" t="str">
            <v xml:space="preserve">  0.230</v>
          </cell>
          <cell r="Z18" t="str">
            <v>0.18</v>
          </cell>
          <cell r="AA18" t="str">
            <v>GLENCOE S.G.</v>
          </cell>
          <cell r="AB18" t="str">
            <v>ARTIGAS</v>
          </cell>
          <cell r="AC18" t="str">
            <v>LAGRAND RELOAD 80P ET</v>
          </cell>
          <cell r="AD18" t="str">
            <v>PINGO VIEJO HORNERO VISION 1775/00</v>
          </cell>
          <cell r="AE18" t="str">
            <v>T004934</v>
          </cell>
          <cell r="AF18" t="str">
            <v>T004937</v>
          </cell>
          <cell r="AG18" t="str">
            <v>1314572 HORNERO VISION 982 F</v>
          </cell>
          <cell r="AH18" t="str">
            <v>1327322 ÑU-PORA P.V.VISION 0824-1360-97</v>
          </cell>
          <cell r="AI18" t="str">
            <v>80%</v>
          </cell>
          <cell r="AJ18" t="str">
            <v>40%</v>
          </cell>
          <cell r="AK18" t="str">
            <v>30%</v>
          </cell>
          <cell r="AL18" t="str">
            <v>30%</v>
          </cell>
          <cell r="AM18" t="str">
            <v>40%</v>
          </cell>
          <cell r="AN18" t="str">
            <v>10%</v>
          </cell>
          <cell r="AO18" t="str">
            <v>20%</v>
          </cell>
          <cell r="AP18" t="str">
            <v>70%</v>
          </cell>
          <cell r="AQ18">
            <v>3</v>
          </cell>
          <cell r="AR18">
            <v>2</v>
          </cell>
          <cell r="AS18">
            <v>3</v>
          </cell>
          <cell r="AT18">
            <v>3</v>
          </cell>
          <cell r="AU18">
            <v>2</v>
          </cell>
          <cell r="AV18">
            <v>5</v>
          </cell>
          <cell r="AW18">
            <v>4</v>
          </cell>
          <cell r="AX18">
            <v>2</v>
          </cell>
          <cell r="AY18" t="str">
            <v xml:space="preserve">  3.0</v>
          </cell>
          <cell r="AZ18" t="str">
            <v>0.91</v>
          </cell>
          <cell r="BA18" t="str">
            <v xml:space="preserve"> 25.5</v>
          </cell>
          <cell r="BB18" t="str">
            <v>0.87</v>
          </cell>
          <cell r="BC18" t="str">
            <v xml:space="preserve"> 45.7</v>
          </cell>
          <cell r="BD18" t="str">
            <v>0.84</v>
          </cell>
          <cell r="BE18" t="str">
            <v xml:space="preserve"> 45.7</v>
          </cell>
          <cell r="BF18" t="str">
            <v>0.76</v>
          </cell>
          <cell r="BG18" t="str">
            <v xml:space="preserve"> 13.2</v>
          </cell>
          <cell r="BH18" t="str">
            <v>0.67</v>
          </cell>
          <cell r="BI18" t="str">
            <v xml:space="preserve">  4.450</v>
          </cell>
          <cell r="BJ18" t="str">
            <v>0.75</v>
          </cell>
          <cell r="BK18" t="str">
            <v xml:space="preserve">  0.250</v>
          </cell>
          <cell r="BL18" t="str">
            <v>0.74</v>
          </cell>
          <cell r="BM18" t="str">
            <v>0.50</v>
          </cell>
          <cell r="BN18" t="str">
            <v>0.57</v>
          </cell>
          <cell r="BO18" t="str">
            <v xml:space="preserve">  1.5</v>
          </cell>
          <cell r="BP18" t="str">
            <v>0.44</v>
          </cell>
          <cell r="BQ18" t="str">
            <v xml:space="preserve"> 17.3</v>
          </cell>
          <cell r="BR18" t="str">
            <v>0.37</v>
          </cell>
          <cell r="BS18" t="str">
            <v xml:space="preserve"> 27.2</v>
          </cell>
          <cell r="BT18" t="str">
            <v>0.39</v>
          </cell>
          <cell r="BU18" t="str">
            <v xml:space="preserve"> 33.6</v>
          </cell>
          <cell r="BV18" t="str">
            <v>0.37</v>
          </cell>
          <cell r="BW18" t="str">
            <v xml:space="preserve">  4.4</v>
          </cell>
          <cell r="BX18" t="str">
            <v>0.29</v>
          </cell>
          <cell r="BY18" t="str">
            <v xml:space="preserve">  1.360</v>
          </cell>
          <cell r="BZ18" t="str">
            <v>0.26</v>
          </cell>
          <cell r="CA18" t="str">
            <v xml:space="preserve">  0.200</v>
          </cell>
          <cell r="CB18" t="str">
            <v>0.24</v>
          </cell>
          <cell r="CC18" t="str">
            <v>0.50</v>
          </cell>
          <cell r="CD18" t="str">
            <v>0.24</v>
          </cell>
          <cell r="CE18">
            <v>39</v>
          </cell>
        </row>
        <row r="19">
          <cell r="A19">
            <v>3851</v>
          </cell>
          <cell r="B19" t="str">
            <v>1451275</v>
          </cell>
          <cell r="C19" t="str">
            <v>PINGO VIEJO NUP EINSTEN 2882/2893/09</v>
          </cell>
          <cell r="D19" t="str">
            <v>G074</v>
          </cell>
          <cell r="E19" t="str">
            <v>PINGO VIEJO</v>
          </cell>
          <cell r="F19" t="str">
            <v>Macho</v>
          </cell>
          <cell r="G19">
            <v>40060</v>
          </cell>
          <cell r="H19" t="str">
            <v>PN</v>
          </cell>
          <cell r="I19" t="str">
            <v>1408334</v>
          </cell>
          <cell r="J19" t="str">
            <v>1410714</v>
          </cell>
          <cell r="K19" t="str">
            <v xml:space="preserve">  1.6</v>
          </cell>
          <cell r="L19" t="str">
            <v>0.36</v>
          </cell>
          <cell r="M19" t="str">
            <v xml:space="preserve"> 16.4</v>
          </cell>
          <cell r="N19" t="str">
            <v>0.27</v>
          </cell>
          <cell r="O19" t="str">
            <v xml:space="preserve"> 29.0</v>
          </cell>
          <cell r="P19" t="str">
            <v>0.28</v>
          </cell>
          <cell r="Q19" t="str">
            <v xml:space="preserve"> 28.8</v>
          </cell>
          <cell r="R19" t="str">
            <v>0.26</v>
          </cell>
          <cell r="S19" t="str">
            <v xml:space="preserve">  4.7</v>
          </cell>
          <cell r="T19" t="str">
            <v>0.07</v>
          </cell>
          <cell r="U19" t="str">
            <v xml:space="preserve">  0.20</v>
          </cell>
          <cell r="V19" t="str">
            <v>0.21</v>
          </cell>
          <cell r="W19" t="str">
            <v xml:space="preserve">  1.550</v>
          </cell>
          <cell r="X19" t="str">
            <v>0.20</v>
          </cell>
          <cell r="Y19" t="str">
            <v xml:space="preserve">  0.430</v>
          </cell>
          <cell r="Z19" t="str">
            <v>0.21</v>
          </cell>
          <cell r="AA19" t="str">
            <v>GLENCOE S.G.</v>
          </cell>
          <cell r="AB19" t="str">
            <v>ARTIGAS</v>
          </cell>
          <cell r="AC19" t="str">
            <v>PINGO VIEJO NUP EINSTEIN 2120/05</v>
          </cell>
          <cell r="AD19" t="str">
            <v>PINGO VIEJO FORTRESS 28 2365/05</v>
          </cell>
          <cell r="AE19" t="str">
            <v>1370983 ÑU PORA EINSTEIN 1372 / 02</v>
          </cell>
          <cell r="AF19" t="str">
            <v>1356647 PINGO VIEJO VISION 1725-00</v>
          </cell>
          <cell r="AG19" t="str">
            <v>1379298 ZERCA FACON FORTRESS 28</v>
          </cell>
          <cell r="AH19" t="str">
            <v>1377570 PINGO VIEJO HEAVY HITTER 1812/02</v>
          </cell>
          <cell r="AI19" t="str">
            <v>50%</v>
          </cell>
          <cell r="AJ19" t="str">
            <v>80%</v>
          </cell>
          <cell r="AK19" t="str">
            <v>70%</v>
          </cell>
          <cell r="AL19" t="str">
            <v>90%</v>
          </cell>
          <cell r="AM19" t="str">
            <v>90%</v>
          </cell>
          <cell r="AN19" t="str">
            <v>40%</v>
          </cell>
          <cell r="AO19" t="str">
            <v>5%</v>
          </cell>
          <cell r="AP19" t="str">
            <v>95%</v>
          </cell>
          <cell r="AQ19">
            <v>1</v>
          </cell>
          <cell r="AR19">
            <v>3</v>
          </cell>
          <cell r="AS19">
            <v>2</v>
          </cell>
          <cell r="AT19">
            <v>4</v>
          </cell>
          <cell r="AU19">
            <v>4</v>
          </cell>
          <cell r="AV19">
            <v>2</v>
          </cell>
          <cell r="AW19">
            <v>6</v>
          </cell>
          <cell r="AX19">
            <v>5</v>
          </cell>
          <cell r="AY19" t="str">
            <v xml:space="preserve">  1.4</v>
          </cell>
          <cell r="AZ19" t="str">
            <v>0.59</v>
          </cell>
          <cell r="BA19" t="str">
            <v xml:space="preserve"> 17.2</v>
          </cell>
          <cell r="BB19" t="str">
            <v>0.52</v>
          </cell>
          <cell r="BC19" t="str">
            <v xml:space="preserve"> 33.3</v>
          </cell>
          <cell r="BD19" t="str">
            <v>0.53</v>
          </cell>
          <cell r="BE19" t="str">
            <v xml:space="preserve"> 37.6</v>
          </cell>
          <cell r="BF19" t="str">
            <v>0.51</v>
          </cell>
          <cell r="BG19" t="str">
            <v xml:space="preserve">  5.4</v>
          </cell>
          <cell r="BH19" t="str">
            <v>0.16</v>
          </cell>
          <cell r="BI19" t="str">
            <v xml:space="preserve">  2.260</v>
          </cell>
          <cell r="BJ19" t="str">
            <v>0.44</v>
          </cell>
          <cell r="BK19" t="str">
            <v xml:space="preserve">  0.200</v>
          </cell>
          <cell r="BL19" t="str">
            <v>0.44</v>
          </cell>
          <cell r="BM19" t="str">
            <v>0.80</v>
          </cell>
          <cell r="BN19" t="str">
            <v>0.43</v>
          </cell>
          <cell r="BO19" t="str">
            <v xml:space="preserve">  1.4</v>
          </cell>
          <cell r="BP19" t="str">
            <v>0.38</v>
          </cell>
          <cell r="BQ19" t="str">
            <v xml:space="preserve"> 14.3</v>
          </cell>
          <cell r="BR19" t="str">
            <v>0.30</v>
          </cell>
          <cell r="BS19" t="str">
            <v xml:space="preserve"> 24.5</v>
          </cell>
          <cell r="BT19" t="str">
            <v>0.32</v>
          </cell>
          <cell r="BU19" t="str">
            <v xml:space="preserve"> 23.5</v>
          </cell>
          <cell r="BV19" t="str">
            <v>0.31</v>
          </cell>
          <cell r="BW19" t="str">
            <v xml:space="preserve">  4.0</v>
          </cell>
          <cell r="BX19" t="str">
            <v>0.16</v>
          </cell>
          <cell r="BY19" t="str">
            <v xml:space="preserve">  0.840</v>
          </cell>
          <cell r="BZ19" t="str">
            <v>0.25</v>
          </cell>
          <cell r="CA19" t="str">
            <v xml:space="preserve">  0.250</v>
          </cell>
          <cell r="CB19" t="str">
            <v>0.26</v>
          </cell>
          <cell r="CC19" t="str">
            <v>-.10</v>
          </cell>
          <cell r="CD19" t="str">
            <v>0.16</v>
          </cell>
          <cell r="CE19">
            <v>41</v>
          </cell>
        </row>
        <row r="20">
          <cell r="A20">
            <v>3891</v>
          </cell>
          <cell r="B20" t="str">
            <v>1451315</v>
          </cell>
          <cell r="C20" t="str">
            <v>PINGO VIEJO NUP EINSTEN 3005/2148/09</v>
          </cell>
          <cell r="D20" t="str">
            <v>G074</v>
          </cell>
          <cell r="E20" t="str">
            <v>PINGO VIEJO</v>
          </cell>
          <cell r="F20" t="str">
            <v>Macho</v>
          </cell>
          <cell r="G20">
            <v>40073</v>
          </cell>
          <cell r="H20" t="str">
            <v>PN</v>
          </cell>
          <cell r="I20" t="str">
            <v>1414307</v>
          </cell>
          <cell r="J20" t="str">
            <v>1365229</v>
          </cell>
          <cell r="K20" t="str">
            <v xml:space="preserve">  0.7</v>
          </cell>
          <cell r="L20" t="str">
            <v>0.37</v>
          </cell>
          <cell r="M20" t="str">
            <v xml:space="preserve"> 17.5</v>
          </cell>
          <cell r="N20" t="str">
            <v>0.29</v>
          </cell>
          <cell r="O20" t="str">
            <v xml:space="preserve"> 38.7</v>
          </cell>
          <cell r="P20" t="str">
            <v>0.31</v>
          </cell>
          <cell r="Q20" t="str">
            <v xml:space="preserve"> 44.7</v>
          </cell>
          <cell r="R20" t="str">
            <v>0.29</v>
          </cell>
          <cell r="S20" t="str">
            <v xml:space="preserve">  3.5</v>
          </cell>
          <cell r="T20" t="str">
            <v>0.09</v>
          </cell>
          <cell r="U20" t="str">
            <v xml:space="preserve">  0.70</v>
          </cell>
          <cell r="V20" t="str">
            <v>0.26</v>
          </cell>
          <cell r="W20" t="str">
            <v xml:space="preserve">  1.360</v>
          </cell>
          <cell r="X20" t="str">
            <v>0.23</v>
          </cell>
          <cell r="Y20" t="str">
            <v xml:space="preserve">  0.100</v>
          </cell>
          <cell r="Z20" t="str">
            <v>0.24</v>
          </cell>
          <cell r="AA20" t="str">
            <v>GLENCOE S.G.</v>
          </cell>
          <cell r="AB20" t="str">
            <v>ARTIGAS</v>
          </cell>
          <cell r="AC20" t="str">
            <v>PINGO VIEJO NUP EINSTEIN 1979/2477/06</v>
          </cell>
          <cell r="AD20" t="str">
            <v>ÑU PORA FED EX 0963 / 01</v>
          </cell>
          <cell r="AE20" t="str">
            <v>1385634 PINGO VIEJO ENSTEIN 01078/03</v>
          </cell>
          <cell r="AF20" t="str">
            <v>1351541 PINGO VIEJO HORNERO VISION 1740/00</v>
          </cell>
          <cell r="AG20" t="str">
            <v>1335272 PINGO VIEJO FED.EX.1525-98</v>
          </cell>
          <cell r="AH20" t="str">
            <v>1301101 PINGO VIEJO PV.BUTLER 0746-0518/95</v>
          </cell>
          <cell r="AI20" t="str">
            <v>20%</v>
          </cell>
          <cell r="AJ20" t="str">
            <v>80%</v>
          </cell>
          <cell r="AK20" t="str">
            <v>20%</v>
          </cell>
          <cell r="AL20" t="str">
            <v>10%</v>
          </cell>
          <cell r="AM20" t="str">
            <v>90%</v>
          </cell>
          <cell r="AN20" t="str">
            <v>50%</v>
          </cell>
          <cell r="AO20" t="str">
            <v>30%</v>
          </cell>
          <cell r="AP20" t="str">
            <v>40%</v>
          </cell>
          <cell r="AQ20">
            <v>4</v>
          </cell>
          <cell r="AR20">
            <v>3</v>
          </cell>
          <cell r="AS20">
            <v>4</v>
          </cell>
          <cell r="AT20">
            <v>5</v>
          </cell>
          <cell r="AU20">
            <v>4</v>
          </cell>
          <cell r="AV20">
            <v>1</v>
          </cell>
          <cell r="AW20">
            <v>3</v>
          </cell>
          <cell r="AX20">
            <v>2</v>
          </cell>
          <cell r="AY20" t="str">
            <v xml:space="preserve">  1.4</v>
          </cell>
          <cell r="AZ20" t="str">
            <v>0.58</v>
          </cell>
          <cell r="BA20" t="str">
            <v xml:space="preserve"> 19.5</v>
          </cell>
          <cell r="BB20" t="str">
            <v>0.50</v>
          </cell>
          <cell r="BC20" t="str">
            <v xml:space="preserve"> 38.3</v>
          </cell>
          <cell r="BD20" t="str">
            <v>0.52</v>
          </cell>
          <cell r="BE20" t="str">
            <v xml:space="preserve"> 41.4</v>
          </cell>
          <cell r="BF20" t="str">
            <v>0.49</v>
          </cell>
          <cell r="BG20" t="str">
            <v xml:space="preserve">  4.3</v>
          </cell>
          <cell r="BH20" t="str">
            <v>0.12</v>
          </cell>
          <cell r="BI20" t="str">
            <v xml:space="preserve">  2.520</v>
          </cell>
          <cell r="BJ20" t="str">
            <v>0.41</v>
          </cell>
          <cell r="BK20" t="str">
            <v xml:space="preserve">  0.030</v>
          </cell>
          <cell r="BL20" t="str">
            <v>0.42</v>
          </cell>
          <cell r="BM20" t="str">
            <v>0.60</v>
          </cell>
          <cell r="BN20" t="str">
            <v>0.41</v>
          </cell>
          <cell r="BO20" t="str">
            <v xml:space="preserve">  0.5</v>
          </cell>
          <cell r="BP20" t="str">
            <v>0.43</v>
          </cell>
          <cell r="BQ20" t="str">
            <v xml:space="preserve"> 13.7</v>
          </cell>
          <cell r="BR20" t="str">
            <v>0.35</v>
          </cell>
          <cell r="BS20" t="str">
            <v xml:space="preserve"> 31.8</v>
          </cell>
          <cell r="BT20" t="str">
            <v>0.38</v>
          </cell>
          <cell r="BU20" t="str">
            <v xml:space="preserve"> 37.4</v>
          </cell>
          <cell r="BV20" t="str">
            <v>0.35</v>
          </cell>
          <cell r="BW20" t="str">
            <v xml:space="preserve">  2.7</v>
          </cell>
          <cell r="BX20" t="str">
            <v>0.28</v>
          </cell>
          <cell r="BY20" t="str">
            <v xml:space="preserve">  1.100</v>
          </cell>
          <cell r="BZ20" t="str">
            <v>0.25</v>
          </cell>
          <cell r="CA20" t="str">
            <v xml:space="preserve">  0.030</v>
          </cell>
          <cell r="CB20" t="str">
            <v>0.23</v>
          </cell>
          <cell r="CC20" t="str">
            <v>0.50</v>
          </cell>
          <cell r="CD20" t="str">
            <v>0.25</v>
          </cell>
          <cell r="CE20">
            <v>35</v>
          </cell>
        </row>
        <row r="21">
          <cell r="A21">
            <v>3902</v>
          </cell>
          <cell r="B21" t="str">
            <v>1451326</v>
          </cell>
          <cell r="C21" t="str">
            <v>PINGO VIEJO KIYU 3021/2258/09</v>
          </cell>
          <cell r="D21" t="str">
            <v>G074</v>
          </cell>
          <cell r="E21" t="str">
            <v>PINGO VIEJO</v>
          </cell>
          <cell r="F21" t="str">
            <v>Macho</v>
          </cell>
          <cell r="G21">
            <v>40076</v>
          </cell>
          <cell r="H21" t="str">
            <v>PN</v>
          </cell>
          <cell r="I21" t="str">
            <v>1417590</v>
          </cell>
          <cell r="J21" t="str">
            <v>1370976</v>
          </cell>
          <cell r="K21" t="str">
            <v xml:space="preserve">  2.8</v>
          </cell>
          <cell r="L21" t="str">
            <v>0.38</v>
          </cell>
          <cell r="M21" t="str">
            <v xml:space="preserve"> 23.9</v>
          </cell>
          <cell r="N21" t="str">
            <v>0.29</v>
          </cell>
          <cell r="O21" t="str">
            <v xml:space="preserve"> 37.8</v>
          </cell>
          <cell r="P21" t="str">
            <v>0.32</v>
          </cell>
          <cell r="Q21" t="str">
            <v xml:space="preserve"> 44.7</v>
          </cell>
          <cell r="R21" t="str">
            <v>0.30</v>
          </cell>
          <cell r="S21" t="str">
            <v xml:space="preserve">  2.4</v>
          </cell>
          <cell r="T21" t="str">
            <v>0.10</v>
          </cell>
          <cell r="U21" t="str">
            <v xml:space="preserve">  0.60</v>
          </cell>
          <cell r="V21" t="str">
            <v>0.27</v>
          </cell>
          <cell r="W21" t="str">
            <v xml:space="preserve">  2.450</v>
          </cell>
          <cell r="X21" t="str">
            <v>0.24</v>
          </cell>
          <cell r="Y21" t="str">
            <v xml:space="preserve">  0.030</v>
          </cell>
          <cell r="Z21" t="str">
            <v>0.25</v>
          </cell>
          <cell r="AA21" t="str">
            <v>GLENCOE S.G.</v>
          </cell>
          <cell r="AB21" t="str">
            <v>ARTIGAS</v>
          </cell>
          <cell r="AC21" t="str">
            <v>PINGO VIEJO ÑUP VISION 2215/2459/06</v>
          </cell>
          <cell r="AD21" t="str">
            <v>ÑU PORA EINSTEIN / 0815 / 02</v>
          </cell>
          <cell r="AE21" t="str">
            <v>1366202 ÑU PORA VISION 1017/01</v>
          </cell>
          <cell r="AF21" t="str">
            <v>1385616 PINGO VIEJO EINSTEIN 1538-03</v>
          </cell>
          <cell r="AG21" t="str">
            <v>SC2755 CIRCLE-D 832W EINSTN 28E</v>
          </cell>
          <cell r="AH21" t="str">
            <v>1269276 PINGO VIEJO VISION 0664/92</v>
          </cell>
          <cell r="AI21" t="str">
            <v>95%</v>
          </cell>
          <cell r="AJ21" t="str">
            <v>20%</v>
          </cell>
          <cell r="AK21" t="str">
            <v>20%</v>
          </cell>
          <cell r="AL21" t="str">
            <v>10%</v>
          </cell>
          <cell r="AM21" t="str">
            <v>95%</v>
          </cell>
          <cell r="AN21" t="str">
            <v>20%</v>
          </cell>
          <cell r="AO21" t="str">
            <v>40%</v>
          </cell>
          <cell r="AP21" t="str">
            <v>50%</v>
          </cell>
          <cell r="AQ21">
            <v>5</v>
          </cell>
          <cell r="AR21">
            <v>4</v>
          </cell>
          <cell r="AS21">
            <v>4</v>
          </cell>
          <cell r="AT21">
            <v>5</v>
          </cell>
          <cell r="AU21">
            <v>5</v>
          </cell>
          <cell r="AV21">
            <v>4</v>
          </cell>
          <cell r="AW21">
            <v>2</v>
          </cell>
          <cell r="AX21">
            <v>1</v>
          </cell>
          <cell r="AY21" t="str">
            <v xml:space="preserve">  1.7</v>
          </cell>
          <cell r="AZ21" t="str">
            <v>0.56</v>
          </cell>
          <cell r="BA21" t="str">
            <v xml:space="preserve"> 24.7</v>
          </cell>
          <cell r="BB21" t="str">
            <v>0.48</v>
          </cell>
          <cell r="BC21" t="str">
            <v xml:space="preserve"> 36.7</v>
          </cell>
          <cell r="BD21" t="str">
            <v>0.49</v>
          </cell>
          <cell r="BE21" t="str">
            <v xml:space="preserve"> 42.2</v>
          </cell>
          <cell r="BF21" t="str">
            <v>0.46</v>
          </cell>
          <cell r="BG21" t="str">
            <v xml:space="preserve">  1.4</v>
          </cell>
          <cell r="BH21" t="str">
            <v>0.18</v>
          </cell>
          <cell r="BI21" t="str">
            <v xml:space="preserve">  3.680</v>
          </cell>
          <cell r="BJ21" t="str">
            <v>0.38</v>
          </cell>
          <cell r="BK21" t="str">
            <v xml:space="preserve">  0.360</v>
          </cell>
          <cell r="BL21" t="str">
            <v>0.38</v>
          </cell>
          <cell r="BM21" t="str">
            <v>0.70</v>
          </cell>
          <cell r="BN21" t="str">
            <v>0.39</v>
          </cell>
          <cell r="BO21" t="str">
            <v xml:space="preserve">  2.4</v>
          </cell>
          <cell r="BP21" t="str">
            <v>0.42</v>
          </cell>
          <cell r="BQ21" t="str">
            <v xml:space="preserve"> 18.7</v>
          </cell>
          <cell r="BR21" t="str">
            <v>0.35</v>
          </cell>
          <cell r="BS21" t="str">
            <v xml:space="preserve"> 31.8</v>
          </cell>
          <cell r="BT21" t="str">
            <v>0.37</v>
          </cell>
          <cell r="BU21" t="str">
            <v xml:space="preserve"> 40.0</v>
          </cell>
          <cell r="BV21" t="str">
            <v>0.36</v>
          </cell>
          <cell r="BW21" t="str">
            <v xml:space="preserve">  3.3</v>
          </cell>
          <cell r="BX21" t="str">
            <v>0.26</v>
          </cell>
          <cell r="BY21" t="str">
            <v xml:space="preserve">  0.580</v>
          </cell>
          <cell r="BZ21" t="str">
            <v>0.29</v>
          </cell>
          <cell r="CA21" t="str">
            <v xml:space="preserve"> -0.100</v>
          </cell>
          <cell r="CB21" t="str">
            <v>0.29</v>
          </cell>
          <cell r="CC21" t="str">
            <v>0.60</v>
          </cell>
          <cell r="CD21" t="str">
            <v>0.21</v>
          </cell>
          <cell r="CE21">
            <v>45</v>
          </cell>
        </row>
        <row r="22">
          <cell r="A22">
            <v>3914</v>
          </cell>
          <cell r="B22" t="str">
            <v>1451338</v>
          </cell>
          <cell r="C22" t="str">
            <v>PINGO VIEJO NUP EINSTEN 3005/1948/09</v>
          </cell>
          <cell r="D22" t="str">
            <v>G074</v>
          </cell>
          <cell r="E22" t="str">
            <v>PINGO VIEJO</v>
          </cell>
          <cell r="F22" t="str">
            <v>Macho</v>
          </cell>
          <cell r="G22">
            <v>40079</v>
          </cell>
          <cell r="H22" t="str">
            <v>PN</v>
          </cell>
          <cell r="I22" t="str">
            <v>1414307</v>
          </cell>
          <cell r="J22" t="str">
            <v>1344702</v>
          </cell>
          <cell r="K22" t="str">
            <v xml:space="preserve">  0.2</v>
          </cell>
          <cell r="L22" t="str">
            <v>0.37</v>
          </cell>
          <cell r="M22" t="str">
            <v xml:space="preserve"> 13.4</v>
          </cell>
          <cell r="N22" t="str">
            <v>0.29</v>
          </cell>
          <cell r="O22" t="str">
            <v xml:space="preserve"> 28.2</v>
          </cell>
          <cell r="P22" t="str">
            <v>0.32</v>
          </cell>
          <cell r="Q22" t="str">
            <v xml:space="preserve"> 31.4</v>
          </cell>
          <cell r="R22" t="str">
            <v>0.30</v>
          </cell>
          <cell r="S22" t="str">
            <v xml:space="preserve">  2.4</v>
          </cell>
          <cell r="T22" t="str">
            <v>0.10</v>
          </cell>
          <cell r="U22" t="str">
            <v xml:space="preserve">  0.00</v>
          </cell>
          <cell r="V22" t="str">
            <v>0.26</v>
          </cell>
          <cell r="W22" t="str">
            <v xml:space="preserve">  2.320</v>
          </cell>
          <cell r="X22" t="str">
            <v>0.24</v>
          </cell>
          <cell r="Y22" t="str">
            <v xml:space="preserve"> -0.200</v>
          </cell>
          <cell r="Z22" t="str">
            <v>0.25</v>
          </cell>
          <cell r="AA22" t="str">
            <v>GLENCOE S.G.</v>
          </cell>
          <cell r="AB22" t="str">
            <v>ARTIGAS</v>
          </cell>
          <cell r="AC22" t="str">
            <v>PINGO VIEJO NUP EINSTEIN 1979/2477/06</v>
          </cell>
          <cell r="AD22" t="str">
            <v>PINGO VIEJO HORNERO 1603/99</v>
          </cell>
          <cell r="AE22" t="str">
            <v>1385634 PINGO VIEJO ENSTEIN 01078/03</v>
          </cell>
          <cell r="AF22" t="str">
            <v>1351541 PINGO VIEJO HORNERO VISION 1740/00</v>
          </cell>
          <cell r="AG22" t="str">
            <v>1314287 HORNERO VISION 916 F</v>
          </cell>
          <cell r="AH22" t="str">
            <v>1301119 ÑU-PORA VOLTAGE 1081-95</v>
          </cell>
          <cell r="AI22" t="str">
            <v>5%</v>
          </cell>
          <cell r="AJ22" t="str">
            <v>95%</v>
          </cell>
          <cell r="AK22" t="str">
            <v>80%</v>
          </cell>
          <cell r="AL22" t="str">
            <v>80%</v>
          </cell>
          <cell r="AM22" t="str">
            <v>95%</v>
          </cell>
          <cell r="AN22" t="str">
            <v>20%</v>
          </cell>
          <cell r="AO22" t="str">
            <v>90%</v>
          </cell>
          <cell r="AP22" t="str">
            <v>100%</v>
          </cell>
          <cell r="AQ22">
            <v>6</v>
          </cell>
          <cell r="AR22">
            <v>5</v>
          </cell>
          <cell r="AS22">
            <v>3</v>
          </cell>
          <cell r="AT22">
            <v>3</v>
          </cell>
          <cell r="AU22">
            <v>5</v>
          </cell>
          <cell r="AV22">
            <v>4</v>
          </cell>
          <cell r="AW22">
            <v>4</v>
          </cell>
          <cell r="AX22">
            <v>6</v>
          </cell>
          <cell r="AY22" t="str">
            <v xml:space="preserve">  1.4</v>
          </cell>
          <cell r="AZ22" t="str">
            <v>0.58</v>
          </cell>
          <cell r="BA22" t="str">
            <v xml:space="preserve"> 19.5</v>
          </cell>
          <cell r="BB22" t="str">
            <v>0.50</v>
          </cell>
          <cell r="BC22" t="str">
            <v xml:space="preserve"> 38.3</v>
          </cell>
          <cell r="BD22" t="str">
            <v>0.52</v>
          </cell>
          <cell r="BE22" t="str">
            <v xml:space="preserve"> 41.4</v>
          </cell>
          <cell r="BF22" t="str">
            <v>0.49</v>
          </cell>
          <cell r="BG22" t="str">
            <v xml:space="preserve">  4.3</v>
          </cell>
          <cell r="BH22" t="str">
            <v>0.12</v>
          </cell>
          <cell r="BI22" t="str">
            <v xml:space="preserve">  2.520</v>
          </cell>
          <cell r="BJ22" t="str">
            <v>0.41</v>
          </cell>
          <cell r="BK22" t="str">
            <v xml:space="preserve">  0.030</v>
          </cell>
          <cell r="BL22" t="str">
            <v>0.42</v>
          </cell>
          <cell r="BM22" t="str">
            <v>0.60</v>
          </cell>
          <cell r="BN22" t="str">
            <v>0.41</v>
          </cell>
          <cell r="BO22" t="str">
            <v xml:space="preserve">  1.1</v>
          </cell>
          <cell r="BP22" t="str">
            <v>0.47</v>
          </cell>
          <cell r="BQ22" t="str">
            <v xml:space="preserve">  8.5</v>
          </cell>
          <cell r="BR22" t="str">
            <v>0.38</v>
          </cell>
          <cell r="BS22" t="str">
            <v xml:space="preserve"> 20.4</v>
          </cell>
          <cell r="BT22" t="str">
            <v>0.40</v>
          </cell>
          <cell r="BU22" t="str">
            <v xml:space="preserve"> 21.9</v>
          </cell>
          <cell r="BV22" t="str">
            <v>0.37</v>
          </cell>
          <cell r="BW22" t="str">
            <v xml:space="preserve">  0.6</v>
          </cell>
          <cell r="BX22" t="str">
            <v>0.34</v>
          </cell>
          <cell r="BY22" t="str">
            <v xml:space="preserve">  0.190</v>
          </cell>
          <cell r="BZ22" t="str">
            <v>0.31</v>
          </cell>
          <cell r="CA22" t="str">
            <v xml:space="preserve"> -0.330</v>
          </cell>
          <cell r="CB22" t="str">
            <v>0.32</v>
          </cell>
          <cell r="CC22" t="str">
            <v>-.30</v>
          </cell>
          <cell r="CD22" t="str">
            <v>0.26</v>
          </cell>
          <cell r="CE22">
            <v>30</v>
          </cell>
        </row>
        <row r="23">
          <cell r="A23">
            <v>3924</v>
          </cell>
          <cell r="B23" t="str">
            <v>1451348</v>
          </cell>
          <cell r="C23" t="str">
            <v>PINGO VIEJO TORDO 4554/2458/09</v>
          </cell>
          <cell r="D23" t="str">
            <v>G074</v>
          </cell>
          <cell r="E23" t="str">
            <v>PINGO VIEJO</v>
          </cell>
          <cell r="F23" t="str">
            <v>Macho</v>
          </cell>
          <cell r="G23">
            <v>40084</v>
          </cell>
          <cell r="H23" t="str">
            <v>PN</v>
          </cell>
          <cell r="I23" t="str">
            <v>1420342</v>
          </cell>
          <cell r="J23" t="str">
            <v>1383203</v>
          </cell>
          <cell r="K23" t="str">
            <v xml:space="preserve">  2.3</v>
          </cell>
          <cell r="L23" t="str">
            <v>0.37</v>
          </cell>
          <cell r="M23" t="str">
            <v xml:space="preserve"> 21.3</v>
          </cell>
          <cell r="N23" t="str">
            <v>0.28</v>
          </cell>
          <cell r="O23" t="str">
            <v xml:space="preserve"> 38.1</v>
          </cell>
          <cell r="P23" t="str">
            <v>0.29</v>
          </cell>
          <cell r="Q23" t="str">
            <v xml:space="preserve"> 38.6</v>
          </cell>
          <cell r="R23" t="str">
            <v>0.28</v>
          </cell>
          <cell r="S23" t="str">
            <v xml:space="preserve">  4.6</v>
          </cell>
          <cell r="T23" t="str">
            <v>0.10</v>
          </cell>
          <cell r="U23" t="str">
            <v xml:space="preserve">  0.70</v>
          </cell>
          <cell r="V23" t="str">
            <v>0.22</v>
          </cell>
          <cell r="W23" t="str">
            <v xml:space="preserve">  2.900</v>
          </cell>
          <cell r="X23" t="str">
            <v>0.22</v>
          </cell>
          <cell r="Y23" t="str">
            <v xml:space="preserve"> -0.080</v>
          </cell>
          <cell r="Z23" t="str">
            <v>0.22</v>
          </cell>
          <cell r="AA23" t="str">
            <v>GLENCOE S.G.</v>
          </cell>
          <cell r="AB23" t="str">
            <v>ARTIGAS</v>
          </cell>
          <cell r="AC23" t="str">
            <v>TORDO BARRIL-4554</v>
          </cell>
          <cell r="AD23" t="str">
            <v>PINGO VIEJO BUTTLER 2024-03</v>
          </cell>
          <cell r="AE23" t="str">
            <v>1322364 LT 113</v>
          </cell>
          <cell r="AF23" t="str">
            <v>1366830 MAGDALENA JUNIOR 1984</v>
          </cell>
          <cell r="AG23" t="str">
            <v>1320792 ÑU-PORA P.V.BUTLER 0746-1227-97</v>
          </cell>
          <cell r="AH23" t="str">
            <v>1351586 PINGO VIEJO HEAVY HITTER 0898/003</v>
          </cell>
          <cell r="AI23" t="str">
            <v>80%</v>
          </cell>
          <cell r="AJ23" t="str">
            <v>40%</v>
          </cell>
          <cell r="AK23" t="str">
            <v>20%</v>
          </cell>
          <cell r="AL23" t="str">
            <v>40%</v>
          </cell>
          <cell r="AM23" t="str">
            <v>90%</v>
          </cell>
          <cell r="AN23" t="str">
            <v>10%</v>
          </cell>
          <cell r="AO23" t="str">
            <v>60%</v>
          </cell>
          <cell r="AP23" t="str">
            <v>40%</v>
          </cell>
          <cell r="AQ23">
            <v>3</v>
          </cell>
          <cell r="AR23">
            <v>2</v>
          </cell>
          <cell r="AS23">
            <v>4</v>
          </cell>
          <cell r="AT23">
            <v>2</v>
          </cell>
          <cell r="AU23">
            <v>4</v>
          </cell>
          <cell r="AV23">
            <v>5</v>
          </cell>
          <cell r="AW23">
            <v>1</v>
          </cell>
          <cell r="AX23">
            <v>2</v>
          </cell>
          <cell r="AY23" t="str">
            <v xml:space="preserve">  2.5</v>
          </cell>
          <cell r="AZ23" t="str">
            <v>0.63</v>
          </cell>
          <cell r="BA23" t="str">
            <v xml:space="preserve"> 21.7</v>
          </cell>
          <cell r="BB23" t="str">
            <v>0.57</v>
          </cell>
          <cell r="BC23" t="str">
            <v xml:space="preserve"> 41.7</v>
          </cell>
          <cell r="BD23" t="str">
            <v>0.56</v>
          </cell>
          <cell r="BE23" t="str">
            <v xml:space="preserve"> 35.6</v>
          </cell>
          <cell r="BF23" t="str">
            <v>0.53</v>
          </cell>
          <cell r="BG23" t="str">
            <v xml:space="preserve">  2.8</v>
          </cell>
          <cell r="BH23" t="str">
            <v>0.19</v>
          </cell>
          <cell r="BI23" t="str">
            <v xml:space="preserve">  2.970</v>
          </cell>
          <cell r="BJ23" t="str">
            <v>0.46</v>
          </cell>
          <cell r="BK23" t="str">
            <v xml:space="preserve">  0.250</v>
          </cell>
          <cell r="BL23" t="str">
            <v>0.47</v>
          </cell>
          <cell r="BM23" t="str">
            <v>0.90</v>
          </cell>
          <cell r="BN23" t="str">
            <v>0.43</v>
          </cell>
          <cell r="BO23" t="str">
            <v xml:space="preserve">  1.3</v>
          </cell>
          <cell r="BP23" t="str">
            <v>0.44</v>
          </cell>
          <cell r="BQ23" t="str">
            <v xml:space="preserve"> 19.0</v>
          </cell>
          <cell r="BR23" t="str">
            <v>0.35</v>
          </cell>
          <cell r="BS23" t="str">
            <v xml:space="preserve"> 29.3</v>
          </cell>
          <cell r="BT23" t="str">
            <v>0.38</v>
          </cell>
          <cell r="BU23" t="str">
            <v xml:space="preserve"> 34.6</v>
          </cell>
          <cell r="BV23" t="str">
            <v>0.37</v>
          </cell>
          <cell r="BW23" t="str">
            <v xml:space="preserve">  6.4</v>
          </cell>
          <cell r="BX23" t="str">
            <v>0.25</v>
          </cell>
          <cell r="BY23" t="str">
            <v xml:space="preserve">  2.580</v>
          </cell>
          <cell r="BZ23" t="str">
            <v>0.30</v>
          </cell>
          <cell r="CA23" t="str">
            <v xml:space="preserve">  0.050</v>
          </cell>
          <cell r="CB23" t="str">
            <v>0.31</v>
          </cell>
          <cell r="CC23" t="str">
            <v>0.30</v>
          </cell>
          <cell r="CD23" t="str">
            <v>0.20</v>
          </cell>
          <cell r="CE23">
            <v>43</v>
          </cell>
        </row>
        <row r="24">
          <cell r="A24">
            <v>3930</v>
          </cell>
          <cell r="B24" t="str">
            <v>1451354</v>
          </cell>
          <cell r="C24" t="str">
            <v>PINGO VIEJO NUP WRANGLER 3275/3025/09</v>
          </cell>
          <cell r="D24" t="str">
            <v>G074</v>
          </cell>
          <cell r="E24" t="str">
            <v>PINGO VIEJO</v>
          </cell>
          <cell r="F24" t="str">
            <v>Macho</v>
          </cell>
          <cell r="G24">
            <v>40085</v>
          </cell>
          <cell r="H24" t="str">
            <v>PN</v>
          </cell>
          <cell r="I24" t="str">
            <v>1429832</v>
          </cell>
          <cell r="J24" t="str">
            <v>1417594</v>
          </cell>
          <cell r="K24" t="str">
            <v xml:space="preserve">  1.4</v>
          </cell>
          <cell r="L24" t="str">
            <v>0.35</v>
          </cell>
          <cell r="M24" t="str">
            <v xml:space="preserve"> 20.5</v>
          </cell>
          <cell r="N24" t="str">
            <v>0.26</v>
          </cell>
          <cell r="O24" t="str">
            <v xml:space="preserve"> 31.9</v>
          </cell>
          <cell r="P24" t="str">
            <v>0.29</v>
          </cell>
          <cell r="Q24" t="str">
            <v xml:space="preserve"> 33.0</v>
          </cell>
          <cell r="R24" t="str">
            <v>0.28</v>
          </cell>
          <cell r="S24" t="str">
            <v xml:space="preserve">  3.8</v>
          </cell>
          <cell r="T24" t="str">
            <v>0.10</v>
          </cell>
          <cell r="U24" t="str">
            <v xml:space="preserve">  0.20</v>
          </cell>
          <cell r="V24" t="str">
            <v>0.26</v>
          </cell>
          <cell r="W24" t="str">
            <v xml:space="preserve">  2.900</v>
          </cell>
          <cell r="X24" t="str">
            <v>0.22</v>
          </cell>
          <cell r="Y24" t="str">
            <v xml:space="preserve">  0.330</v>
          </cell>
          <cell r="Z24" t="str">
            <v>0.23</v>
          </cell>
          <cell r="AA24" t="str">
            <v>GLENCOE S.G.</v>
          </cell>
          <cell r="AB24" t="str">
            <v>ARTIGAS</v>
          </cell>
          <cell r="AC24" t="str">
            <v>PINGO VIEJO WRANGLER 19D</v>
          </cell>
          <cell r="AD24" t="str">
            <v>PINGO VIEJO ÑUP VISION 2215/2499/06</v>
          </cell>
          <cell r="AE24" t="str">
            <v>SN2603 NJW 1Y WRANGLER 19D</v>
          </cell>
          <cell r="AF24" t="str">
            <v>1315549 PINGO VIEJO P.V.VISION 0399-96</v>
          </cell>
          <cell r="AG24" t="str">
            <v>1366202 ÑU PORA VISION 1017/01</v>
          </cell>
          <cell r="AH24" t="str">
            <v>1386289 PINGO VIEJO EAGLE 1850 / 03 0908</v>
          </cell>
          <cell r="AI24" t="str">
            <v>40%</v>
          </cell>
          <cell r="AJ24" t="str">
            <v>40%</v>
          </cell>
          <cell r="AK24" t="str">
            <v>60%</v>
          </cell>
          <cell r="AL24" t="str">
            <v>70%</v>
          </cell>
          <cell r="AM24" t="str">
            <v>90%</v>
          </cell>
          <cell r="AN24" t="str">
            <v>10%</v>
          </cell>
          <cell r="AO24" t="str">
            <v>10%</v>
          </cell>
          <cell r="AP24" t="str">
            <v>95%</v>
          </cell>
          <cell r="AQ24">
            <v>2</v>
          </cell>
          <cell r="AR24">
            <v>2</v>
          </cell>
          <cell r="AS24">
            <v>1</v>
          </cell>
          <cell r="AT24">
            <v>2</v>
          </cell>
          <cell r="AU24">
            <v>4</v>
          </cell>
          <cell r="AV24">
            <v>5</v>
          </cell>
          <cell r="AW24">
            <v>5</v>
          </cell>
          <cell r="AX24">
            <v>5</v>
          </cell>
          <cell r="AY24" t="str">
            <v xml:space="preserve">  1.0</v>
          </cell>
          <cell r="AZ24" t="str">
            <v>0.49</v>
          </cell>
          <cell r="BA24" t="str">
            <v xml:space="preserve"> 17.4</v>
          </cell>
          <cell r="BB24" t="str">
            <v>0.44</v>
          </cell>
          <cell r="BC24" t="str">
            <v xml:space="preserve"> 29.3</v>
          </cell>
          <cell r="BD24" t="str">
            <v>0.46</v>
          </cell>
          <cell r="BE24" t="str">
            <v xml:space="preserve"> 35.7</v>
          </cell>
          <cell r="BF24" t="str">
            <v>0.45</v>
          </cell>
          <cell r="BG24" t="str">
            <v xml:space="preserve">  6.6</v>
          </cell>
          <cell r="BH24" t="str">
            <v>0.22</v>
          </cell>
          <cell r="BI24" t="str">
            <v xml:space="preserve">  1.480</v>
          </cell>
          <cell r="BJ24" t="str">
            <v>0.39</v>
          </cell>
          <cell r="BK24" t="str">
            <v xml:space="preserve"> -0.030</v>
          </cell>
          <cell r="BL24" t="str">
            <v>0.40</v>
          </cell>
          <cell r="BM24" t="str">
            <v>0.40</v>
          </cell>
          <cell r="BN24" t="str">
            <v>0.43</v>
          </cell>
          <cell r="BO24" t="str">
            <v xml:space="preserve">  1.5</v>
          </cell>
          <cell r="BP24" t="str">
            <v>0.39</v>
          </cell>
          <cell r="BQ24" t="str">
            <v xml:space="preserve"> 20.8</v>
          </cell>
          <cell r="BR24" t="str">
            <v>0.33</v>
          </cell>
          <cell r="BS24" t="str">
            <v xml:space="preserve"> 27.8</v>
          </cell>
          <cell r="BT24" t="str">
            <v>0.35</v>
          </cell>
          <cell r="BU24" t="str">
            <v xml:space="preserve"> 30.1</v>
          </cell>
          <cell r="BV24" t="str">
            <v>0.34</v>
          </cell>
          <cell r="BW24" t="str">
            <v xml:space="preserve">  1.1</v>
          </cell>
          <cell r="BX24" t="str">
            <v>0.20</v>
          </cell>
          <cell r="BY24" t="str">
            <v xml:space="preserve">  3.290</v>
          </cell>
          <cell r="BZ24" t="str">
            <v>0.29</v>
          </cell>
          <cell r="CA24" t="str">
            <v xml:space="preserve">  0.280</v>
          </cell>
          <cell r="CB24" t="str">
            <v>0.30</v>
          </cell>
          <cell r="CC24" t="str">
            <v>0.40</v>
          </cell>
          <cell r="CD24" t="str">
            <v>0.21</v>
          </cell>
          <cell r="CE24">
            <v>40</v>
          </cell>
        </row>
        <row r="25">
          <cell r="A25">
            <v>4092</v>
          </cell>
          <cell r="B25" t="str">
            <v>1458436</v>
          </cell>
          <cell r="C25" t="str">
            <v>PINGO VIEJO RELOAD 1985/10</v>
          </cell>
          <cell r="D25" t="str">
            <v>G074</v>
          </cell>
          <cell r="E25" t="str">
            <v>PINGO VIEJO</v>
          </cell>
          <cell r="F25" t="str">
            <v>Macho</v>
          </cell>
          <cell r="G25">
            <v>40388</v>
          </cell>
          <cell r="H25" t="str">
            <v>TEI</v>
          </cell>
          <cell r="I25" t="str">
            <v>S000088</v>
          </cell>
          <cell r="J25" t="str">
            <v>1351547</v>
          </cell>
          <cell r="K25" t="str">
            <v xml:space="preserve">  2.2</v>
          </cell>
          <cell r="L25" t="str">
            <v>0.23</v>
          </cell>
          <cell r="M25" t="str">
            <v xml:space="preserve"> 21.4</v>
          </cell>
          <cell r="N25" t="str">
            <v>0.22</v>
          </cell>
          <cell r="O25" t="str">
            <v xml:space="preserve"> 36.4</v>
          </cell>
          <cell r="P25" t="str">
            <v>0.22</v>
          </cell>
          <cell r="Q25" t="str">
            <v xml:space="preserve"> 39.6</v>
          </cell>
          <cell r="R25" t="str">
            <v>0.21</v>
          </cell>
          <cell r="S25" t="str">
            <v xml:space="preserve">  8.8</v>
          </cell>
          <cell r="T25" t="str">
            <v>0.19</v>
          </cell>
          <cell r="U25" t="str">
            <v xml:space="preserve">  0.50</v>
          </cell>
          <cell r="V25" t="str">
            <v>0.16</v>
          </cell>
          <cell r="W25" t="str">
            <v xml:space="preserve">  2.900</v>
          </cell>
          <cell r="X25" t="str">
            <v>0.19</v>
          </cell>
          <cell r="Y25" t="str">
            <v xml:space="preserve">  0.230</v>
          </cell>
          <cell r="Z25" t="str">
            <v>0.18</v>
          </cell>
          <cell r="AA25" t="str">
            <v>GLENCOE S.G.</v>
          </cell>
          <cell r="AB25" t="str">
            <v>ARTIGAS</v>
          </cell>
          <cell r="AC25" t="str">
            <v>LAGRAND RELOAD 80P ET</v>
          </cell>
          <cell r="AD25" t="str">
            <v>PINGO VIEJO HORNERO VISION 1775/00</v>
          </cell>
          <cell r="AE25" t="str">
            <v>T004934</v>
          </cell>
          <cell r="AF25" t="str">
            <v>T004937</v>
          </cell>
          <cell r="AG25" t="str">
            <v>1314572 HORNERO VISION 982 F</v>
          </cell>
          <cell r="AH25" t="str">
            <v>1327322 ÑU-PORA P.V.VISION 0824-1360-97</v>
          </cell>
          <cell r="AI25" t="str">
            <v>80%</v>
          </cell>
          <cell r="AJ25" t="str">
            <v>40%</v>
          </cell>
          <cell r="AK25" t="str">
            <v>30%</v>
          </cell>
          <cell r="AL25" t="str">
            <v>30%</v>
          </cell>
          <cell r="AM25" t="str">
            <v>40%</v>
          </cell>
          <cell r="AN25" t="str">
            <v>10%</v>
          </cell>
          <cell r="AO25" t="str">
            <v>20%</v>
          </cell>
          <cell r="AP25" t="str">
            <v>70%</v>
          </cell>
          <cell r="AQ25">
            <v>3</v>
          </cell>
          <cell r="AR25">
            <v>2</v>
          </cell>
          <cell r="AS25">
            <v>3</v>
          </cell>
          <cell r="AT25">
            <v>3</v>
          </cell>
          <cell r="AU25">
            <v>2</v>
          </cell>
          <cell r="AV25">
            <v>5</v>
          </cell>
          <cell r="AW25">
            <v>4</v>
          </cell>
          <cell r="AX25">
            <v>2</v>
          </cell>
          <cell r="AY25" t="str">
            <v xml:space="preserve">  3.0</v>
          </cell>
          <cell r="AZ25" t="str">
            <v>0.91</v>
          </cell>
          <cell r="BA25" t="str">
            <v xml:space="preserve"> 25.5</v>
          </cell>
          <cell r="BB25" t="str">
            <v>0.87</v>
          </cell>
          <cell r="BC25" t="str">
            <v xml:space="preserve"> 45.7</v>
          </cell>
          <cell r="BD25" t="str">
            <v>0.84</v>
          </cell>
          <cell r="BE25" t="str">
            <v xml:space="preserve"> 45.7</v>
          </cell>
          <cell r="BF25" t="str">
            <v>0.76</v>
          </cell>
          <cell r="BG25" t="str">
            <v xml:space="preserve"> 13.2</v>
          </cell>
          <cell r="BH25" t="str">
            <v>0.67</v>
          </cell>
          <cell r="BI25" t="str">
            <v xml:space="preserve">  4.450</v>
          </cell>
          <cell r="BJ25" t="str">
            <v>0.75</v>
          </cell>
          <cell r="BK25" t="str">
            <v xml:space="preserve">  0.250</v>
          </cell>
          <cell r="BL25" t="str">
            <v>0.74</v>
          </cell>
          <cell r="BM25" t="str">
            <v>0.50</v>
          </cell>
          <cell r="BN25" t="str">
            <v>0.57</v>
          </cell>
          <cell r="BO25" t="str">
            <v xml:space="preserve">  1.5</v>
          </cell>
          <cell r="BP25" t="str">
            <v>0.44</v>
          </cell>
          <cell r="BQ25" t="str">
            <v xml:space="preserve"> 17.3</v>
          </cell>
          <cell r="BR25" t="str">
            <v>0.37</v>
          </cell>
          <cell r="BS25" t="str">
            <v xml:space="preserve"> 27.2</v>
          </cell>
          <cell r="BT25" t="str">
            <v>0.39</v>
          </cell>
          <cell r="BU25" t="str">
            <v xml:space="preserve"> 33.6</v>
          </cell>
          <cell r="BV25" t="str">
            <v>0.37</v>
          </cell>
          <cell r="BW25" t="str">
            <v xml:space="preserve">  4.4</v>
          </cell>
          <cell r="BX25" t="str">
            <v>0.29</v>
          </cell>
          <cell r="BY25" t="str">
            <v xml:space="preserve">  1.360</v>
          </cell>
          <cell r="BZ25" t="str">
            <v>0.26</v>
          </cell>
          <cell r="CA25" t="str">
            <v xml:space="preserve">  0.200</v>
          </cell>
          <cell r="CB25" t="str">
            <v>0.24</v>
          </cell>
          <cell r="CC25" t="str">
            <v>0.50</v>
          </cell>
          <cell r="CD25" t="str">
            <v>0.24</v>
          </cell>
          <cell r="CE25">
            <v>40</v>
          </cell>
        </row>
        <row r="26">
          <cell r="A26">
            <v>4094</v>
          </cell>
          <cell r="B26" t="str">
            <v>1458438</v>
          </cell>
          <cell r="C26" t="str">
            <v>PINGO VIEJO RELOAD 1985/10</v>
          </cell>
          <cell r="D26" t="str">
            <v>G074</v>
          </cell>
          <cell r="E26" t="str">
            <v>PINGO VIEJO</v>
          </cell>
          <cell r="F26" t="str">
            <v>Hembra</v>
          </cell>
          <cell r="G26">
            <v>40388</v>
          </cell>
          <cell r="H26" t="str">
            <v>TEI</v>
          </cell>
          <cell r="I26" t="str">
            <v>S000088</v>
          </cell>
          <cell r="J26" t="str">
            <v>1351547</v>
          </cell>
          <cell r="K26" t="str">
            <v xml:space="preserve">  2.2</v>
          </cell>
          <cell r="L26" t="str">
            <v>0.23</v>
          </cell>
          <cell r="M26" t="str">
            <v xml:space="preserve"> 21.4</v>
          </cell>
          <cell r="N26" t="str">
            <v>0.22</v>
          </cell>
          <cell r="O26" t="str">
            <v xml:space="preserve"> 36.4</v>
          </cell>
          <cell r="P26" t="str">
            <v>0.22</v>
          </cell>
          <cell r="Q26" t="str">
            <v xml:space="preserve"> 39.6</v>
          </cell>
          <cell r="R26" t="str">
            <v>0.21</v>
          </cell>
          <cell r="S26" t="str">
            <v xml:space="preserve">  8.8</v>
          </cell>
          <cell r="T26" t="str">
            <v>0.19</v>
          </cell>
          <cell r="U26" t="str">
            <v xml:space="preserve">  0.50</v>
          </cell>
          <cell r="V26" t="str">
            <v>0.16</v>
          </cell>
          <cell r="W26" t="str">
            <v xml:space="preserve">  2.900</v>
          </cell>
          <cell r="X26" t="str">
            <v>0.19</v>
          </cell>
          <cell r="Y26" t="str">
            <v xml:space="preserve">  0.230</v>
          </cell>
          <cell r="Z26" t="str">
            <v>0.18</v>
          </cell>
          <cell r="AA26" t="str">
            <v>GLENCOE S.G.</v>
          </cell>
          <cell r="AB26" t="str">
            <v>ARTIGAS</v>
          </cell>
          <cell r="AC26" t="str">
            <v>LAGRAND RELOAD 80P ET</v>
          </cell>
          <cell r="AD26" t="str">
            <v>PINGO VIEJO HORNERO VISION 1775/00</v>
          </cell>
          <cell r="AE26" t="str">
            <v>T004934</v>
          </cell>
          <cell r="AF26" t="str">
            <v>T004937</v>
          </cell>
          <cell r="AG26" t="str">
            <v>1314572 HORNERO VISION 982 F</v>
          </cell>
          <cell r="AH26" t="str">
            <v>1327322 ÑU-PORA P.V.VISION 0824-1360-97</v>
          </cell>
          <cell r="AI26" t="str">
            <v>80%</v>
          </cell>
          <cell r="AJ26" t="str">
            <v>40%</v>
          </cell>
          <cell r="AK26" t="str">
            <v>30%</v>
          </cell>
          <cell r="AL26" t="str">
            <v>30%</v>
          </cell>
          <cell r="AM26" t="str">
            <v>40%</v>
          </cell>
          <cell r="AN26" t="str">
            <v>10%</v>
          </cell>
          <cell r="AO26" t="str">
            <v>20%</v>
          </cell>
          <cell r="AP26" t="str">
            <v>70%</v>
          </cell>
          <cell r="AQ26">
            <v>3</v>
          </cell>
          <cell r="AR26">
            <v>2</v>
          </cell>
          <cell r="AS26">
            <v>3</v>
          </cell>
          <cell r="AT26">
            <v>3</v>
          </cell>
          <cell r="AU26">
            <v>2</v>
          </cell>
          <cell r="AV26">
            <v>5</v>
          </cell>
          <cell r="AW26">
            <v>4</v>
          </cell>
          <cell r="AX26">
            <v>2</v>
          </cell>
          <cell r="AY26" t="str">
            <v xml:space="preserve">  3.0</v>
          </cell>
          <cell r="AZ26" t="str">
            <v>0.91</v>
          </cell>
          <cell r="BA26" t="str">
            <v xml:space="preserve"> 25.5</v>
          </cell>
          <cell r="BB26" t="str">
            <v>0.87</v>
          </cell>
          <cell r="BC26" t="str">
            <v xml:space="preserve"> 45.7</v>
          </cell>
          <cell r="BD26" t="str">
            <v>0.84</v>
          </cell>
          <cell r="BE26" t="str">
            <v xml:space="preserve"> 45.7</v>
          </cell>
          <cell r="BF26" t="str">
            <v>0.76</v>
          </cell>
          <cell r="BG26" t="str">
            <v xml:space="preserve"> 13.2</v>
          </cell>
          <cell r="BH26" t="str">
            <v>0.67</v>
          </cell>
          <cell r="BI26" t="str">
            <v xml:space="preserve">  4.450</v>
          </cell>
          <cell r="BJ26" t="str">
            <v>0.75</v>
          </cell>
          <cell r="BK26" t="str">
            <v xml:space="preserve">  0.250</v>
          </cell>
          <cell r="BL26" t="str">
            <v>0.74</v>
          </cell>
          <cell r="BM26" t="str">
            <v>0.50</v>
          </cell>
          <cell r="BN26" t="str">
            <v>0.57</v>
          </cell>
          <cell r="BO26" t="str">
            <v xml:space="preserve">  1.5</v>
          </cell>
          <cell r="BP26" t="str">
            <v>0.44</v>
          </cell>
          <cell r="BQ26" t="str">
            <v xml:space="preserve"> 17.3</v>
          </cell>
          <cell r="BR26" t="str">
            <v>0.37</v>
          </cell>
          <cell r="BS26" t="str">
            <v xml:space="preserve"> 27.2</v>
          </cell>
          <cell r="BT26" t="str">
            <v>0.39</v>
          </cell>
          <cell r="BU26" t="str">
            <v xml:space="preserve"> 33.6</v>
          </cell>
          <cell r="BV26" t="str">
            <v>0.37</v>
          </cell>
          <cell r="BW26" t="str">
            <v xml:space="preserve">  4.4</v>
          </cell>
          <cell r="BX26" t="str">
            <v>0.29</v>
          </cell>
          <cell r="BY26" t="str">
            <v xml:space="preserve">  1.360</v>
          </cell>
          <cell r="BZ26" t="str">
            <v>0.26</v>
          </cell>
          <cell r="CA26" t="str">
            <v xml:space="preserve">  0.200</v>
          </cell>
          <cell r="CB26" t="str">
            <v>0.24</v>
          </cell>
          <cell r="CC26" t="str">
            <v>0.50</v>
          </cell>
          <cell r="CD26" t="str">
            <v>0.24</v>
          </cell>
          <cell r="CE26">
            <v>42</v>
          </cell>
        </row>
        <row r="27">
          <cell r="A27">
            <v>4097</v>
          </cell>
          <cell r="B27" t="str">
            <v>1458441</v>
          </cell>
          <cell r="C27" t="str">
            <v>PINGO VIEJO RELOAD/1985/10</v>
          </cell>
          <cell r="D27" t="str">
            <v>G074</v>
          </cell>
          <cell r="E27" t="str">
            <v>PINGO VIEJO</v>
          </cell>
          <cell r="F27" t="str">
            <v>Hembra</v>
          </cell>
          <cell r="G27">
            <v>40400</v>
          </cell>
          <cell r="H27" t="str">
            <v>TEI</v>
          </cell>
          <cell r="I27" t="str">
            <v>S000088</v>
          </cell>
          <cell r="J27" t="str">
            <v>1351547</v>
          </cell>
          <cell r="K27" t="str">
            <v xml:space="preserve">  2.2</v>
          </cell>
          <cell r="L27" t="str">
            <v>0.23</v>
          </cell>
          <cell r="M27" t="str">
            <v xml:space="preserve"> 21.4</v>
          </cell>
          <cell r="N27" t="str">
            <v>0.22</v>
          </cell>
          <cell r="O27" t="str">
            <v xml:space="preserve"> 36.4</v>
          </cell>
          <cell r="P27" t="str">
            <v>0.22</v>
          </cell>
          <cell r="Q27" t="str">
            <v xml:space="preserve"> 39.6</v>
          </cell>
          <cell r="R27" t="str">
            <v>0.21</v>
          </cell>
          <cell r="S27" t="str">
            <v xml:space="preserve">  8.8</v>
          </cell>
          <cell r="T27" t="str">
            <v>0.19</v>
          </cell>
          <cell r="U27" t="str">
            <v xml:space="preserve">  0.50</v>
          </cell>
          <cell r="V27" t="str">
            <v>0.16</v>
          </cell>
          <cell r="W27" t="str">
            <v xml:space="preserve">  2.900</v>
          </cell>
          <cell r="X27" t="str">
            <v>0.19</v>
          </cell>
          <cell r="Y27" t="str">
            <v xml:space="preserve">  0.230</v>
          </cell>
          <cell r="Z27" t="str">
            <v>0.18</v>
          </cell>
          <cell r="AA27" t="str">
            <v>GLENCOE S.G.</v>
          </cell>
          <cell r="AB27" t="str">
            <v>ARTIGAS</v>
          </cell>
          <cell r="AC27" t="str">
            <v>LAGRAND RELOAD 80P ET</v>
          </cell>
          <cell r="AD27" t="str">
            <v>PINGO VIEJO HORNERO VISION 1775/00</v>
          </cell>
          <cell r="AE27" t="str">
            <v>T004934</v>
          </cell>
          <cell r="AF27" t="str">
            <v>T004937</v>
          </cell>
          <cell r="AG27" t="str">
            <v>1314572 HORNERO VISION 982 F</v>
          </cell>
          <cell r="AH27" t="str">
            <v>1327322 ÑU-PORA P.V.VISION 0824-1360-97</v>
          </cell>
          <cell r="AI27" t="str">
            <v>80%</v>
          </cell>
          <cell r="AJ27" t="str">
            <v>40%</v>
          </cell>
          <cell r="AK27" t="str">
            <v>30%</v>
          </cell>
          <cell r="AL27" t="str">
            <v>30%</v>
          </cell>
          <cell r="AM27" t="str">
            <v>40%</v>
          </cell>
          <cell r="AN27" t="str">
            <v>10%</v>
          </cell>
          <cell r="AO27" t="str">
            <v>20%</v>
          </cell>
          <cell r="AP27" t="str">
            <v>70%</v>
          </cell>
          <cell r="AQ27">
            <v>3</v>
          </cell>
          <cell r="AR27">
            <v>2</v>
          </cell>
          <cell r="AS27">
            <v>3</v>
          </cell>
          <cell r="AT27">
            <v>3</v>
          </cell>
          <cell r="AU27">
            <v>2</v>
          </cell>
          <cell r="AV27">
            <v>5</v>
          </cell>
          <cell r="AW27">
            <v>4</v>
          </cell>
          <cell r="AX27">
            <v>2</v>
          </cell>
          <cell r="AY27" t="str">
            <v xml:space="preserve">  3.0</v>
          </cell>
          <cell r="AZ27" t="str">
            <v>0.91</v>
          </cell>
          <cell r="BA27" t="str">
            <v xml:space="preserve"> 25.5</v>
          </cell>
          <cell r="BB27" t="str">
            <v>0.87</v>
          </cell>
          <cell r="BC27" t="str">
            <v xml:space="preserve"> 45.7</v>
          </cell>
          <cell r="BD27" t="str">
            <v>0.84</v>
          </cell>
          <cell r="BE27" t="str">
            <v xml:space="preserve"> 45.7</v>
          </cell>
          <cell r="BF27" t="str">
            <v>0.76</v>
          </cell>
          <cell r="BG27" t="str">
            <v xml:space="preserve"> 13.2</v>
          </cell>
          <cell r="BH27" t="str">
            <v>0.67</v>
          </cell>
          <cell r="BI27" t="str">
            <v xml:space="preserve">  4.450</v>
          </cell>
          <cell r="BJ27" t="str">
            <v>0.75</v>
          </cell>
          <cell r="BK27" t="str">
            <v xml:space="preserve">  0.250</v>
          </cell>
          <cell r="BL27" t="str">
            <v>0.74</v>
          </cell>
          <cell r="BM27" t="str">
            <v>0.50</v>
          </cell>
          <cell r="BN27" t="str">
            <v>0.57</v>
          </cell>
          <cell r="BO27" t="str">
            <v xml:space="preserve">  1.5</v>
          </cell>
          <cell r="BP27" t="str">
            <v>0.44</v>
          </cell>
          <cell r="BQ27" t="str">
            <v xml:space="preserve"> 17.3</v>
          </cell>
          <cell r="BR27" t="str">
            <v>0.37</v>
          </cell>
          <cell r="BS27" t="str">
            <v xml:space="preserve"> 27.2</v>
          </cell>
          <cell r="BT27" t="str">
            <v>0.39</v>
          </cell>
          <cell r="BU27" t="str">
            <v xml:space="preserve"> 33.6</v>
          </cell>
          <cell r="BV27" t="str">
            <v>0.37</v>
          </cell>
          <cell r="BW27" t="str">
            <v xml:space="preserve">  4.4</v>
          </cell>
          <cell r="BX27" t="str">
            <v>0.29</v>
          </cell>
          <cell r="BY27" t="str">
            <v xml:space="preserve">  1.360</v>
          </cell>
          <cell r="BZ27" t="str">
            <v>0.26</v>
          </cell>
          <cell r="CA27" t="str">
            <v xml:space="preserve">  0.200</v>
          </cell>
          <cell r="CB27" t="str">
            <v>0.24</v>
          </cell>
          <cell r="CC27" t="str">
            <v>0.50</v>
          </cell>
          <cell r="CD27" t="str">
            <v>0.24</v>
          </cell>
          <cell r="CE27">
            <v>38</v>
          </cell>
        </row>
        <row r="28">
          <cell r="A28">
            <v>4122</v>
          </cell>
          <cell r="B28" t="str">
            <v>1461314</v>
          </cell>
          <cell r="C28" t="str">
            <v>PINGO VIEJO NUP EINSTEN 2882/3125/10</v>
          </cell>
          <cell r="D28" t="str">
            <v>G074</v>
          </cell>
          <cell r="E28" t="str">
            <v>PINGO VIEJO</v>
          </cell>
          <cell r="F28" t="str">
            <v>Macho</v>
          </cell>
          <cell r="G28">
            <v>40421</v>
          </cell>
          <cell r="H28" t="str">
            <v>PN</v>
          </cell>
          <cell r="I28" t="str">
            <v>1408334</v>
          </cell>
          <cell r="J28" t="str">
            <v>1421478</v>
          </cell>
          <cell r="K28" t="str">
            <v xml:space="preserve">  1.6</v>
          </cell>
          <cell r="L28" t="str">
            <v>0.36</v>
          </cell>
          <cell r="M28" t="str">
            <v xml:space="preserve"> 15.6</v>
          </cell>
          <cell r="N28" t="str">
            <v>0.27</v>
          </cell>
          <cell r="O28" t="str">
            <v xml:space="preserve"> 30.0</v>
          </cell>
          <cell r="P28" t="str">
            <v>0.26</v>
          </cell>
          <cell r="Q28" t="str">
            <v xml:space="preserve"> 34.2</v>
          </cell>
          <cell r="R28" t="str">
            <v>0.24</v>
          </cell>
          <cell r="S28" t="str">
            <v xml:space="preserve">  3.9</v>
          </cell>
          <cell r="T28" t="str">
            <v>0.07</v>
          </cell>
          <cell r="U28" t="str">
            <v xml:space="preserve">  0.50</v>
          </cell>
          <cell r="V28" t="str">
            <v>0.13</v>
          </cell>
          <cell r="W28" t="str">
            <v xml:space="preserve">  1.740</v>
          </cell>
          <cell r="X28" t="str">
            <v>0.18</v>
          </cell>
          <cell r="Y28" t="str">
            <v xml:space="preserve">  0.130</v>
          </cell>
          <cell r="Z28" t="str">
            <v>0.17</v>
          </cell>
          <cell r="AA28" t="str">
            <v>GLENCOE S.G.</v>
          </cell>
          <cell r="AB28" t="str">
            <v>ARTIGAS</v>
          </cell>
          <cell r="AC28" t="str">
            <v>PINGO VIEJO NUP EINSTEIN 2120/05</v>
          </cell>
          <cell r="AD28" t="str">
            <v>PINGO VIEJO CHAÑAR PORA 2336 1947 06</v>
          </cell>
          <cell r="AE28" t="str">
            <v>1370983 ÑU PORA EINSTEIN 1372 / 02</v>
          </cell>
          <cell r="AF28" t="str">
            <v>1356647 PINGO VIEJO VISION 1725-00</v>
          </cell>
          <cell r="AG28" t="str">
            <v>1381726 CHAÑAR PORA 16 - 2336</v>
          </cell>
          <cell r="AH28" t="str">
            <v>1344701 PINGO VIEJO HORNERO 0935/99</v>
          </cell>
          <cell r="AI28" t="str">
            <v>50%</v>
          </cell>
          <cell r="AJ28" t="str">
            <v>90%</v>
          </cell>
          <cell r="AK28" t="str">
            <v>70%</v>
          </cell>
          <cell r="AL28" t="str">
            <v>60%</v>
          </cell>
          <cell r="AM28" t="str">
            <v>90%</v>
          </cell>
          <cell r="AN28" t="str">
            <v>40%</v>
          </cell>
          <cell r="AO28" t="str">
            <v>30%</v>
          </cell>
          <cell r="AP28" t="str">
            <v>70%</v>
          </cell>
          <cell r="AQ28">
            <v>1</v>
          </cell>
          <cell r="AR28">
            <v>4</v>
          </cell>
          <cell r="AS28">
            <v>2</v>
          </cell>
          <cell r="AT28">
            <v>1</v>
          </cell>
          <cell r="AU28">
            <v>4</v>
          </cell>
          <cell r="AV28">
            <v>2</v>
          </cell>
          <cell r="AW28">
            <v>3</v>
          </cell>
          <cell r="AX28">
            <v>2</v>
          </cell>
          <cell r="AY28" t="str">
            <v xml:space="preserve">  1.4</v>
          </cell>
          <cell r="AZ28" t="str">
            <v>0.59</v>
          </cell>
          <cell r="BA28" t="str">
            <v xml:space="preserve"> 17.2</v>
          </cell>
          <cell r="BB28" t="str">
            <v>0.52</v>
          </cell>
          <cell r="BC28" t="str">
            <v xml:space="preserve"> 33.3</v>
          </cell>
          <cell r="BD28" t="str">
            <v>0.53</v>
          </cell>
          <cell r="BE28" t="str">
            <v xml:space="preserve"> 37.6</v>
          </cell>
          <cell r="BF28" t="str">
            <v>0.51</v>
          </cell>
          <cell r="BG28" t="str">
            <v xml:space="preserve">  5.4</v>
          </cell>
          <cell r="BH28" t="str">
            <v>0.16</v>
          </cell>
          <cell r="BI28" t="str">
            <v xml:space="preserve">  2.260</v>
          </cell>
          <cell r="BJ28" t="str">
            <v>0.44</v>
          </cell>
          <cell r="BK28" t="str">
            <v xml:space="preserve">  0.200</v>
          </cell>
          <cell r="BL28" t="str">
            <v>0.44</v>
          </cell>
          <cell r="BM28" t="str">
            <v>0.80</v>
          </cell>
          <cell r="BN28" t="str">
            <v>0.43</v>
          </cell>
          <cell r="BO28" t="str">
            <v xml:space="preserve">  1.9</v>
          </cell>
          <cell r="BP28" t="str">
            <v>0.39</v>
          </cell>
          <cell r="BQ28" t="str">
            <v xml:space="preserve"> 15.2</v>
          </cell>
          <cell r="BR28" t="str">
            <v>0.31</v>
          </cell>
          <cell r="BS28" t="str">
            <v xml:space="preserve"> 28.2</v>
          </cell>
          <cell r="BT28" t="str">
            <v>0.33</v>
          </cell>
          <cell r="BU28" t="str">
            <v xml:space="preserve"> 32.1</v>
          </cell>
          <cell r="BV28" t="str">
            <v>0.32</v>
          </cell>
          <cell r="BW28" t="str">
            <v xml:space="preserve">  2.5</v>
          </cell>
          <cell r="BX28" t="str">
            <v>0.16</v>
          </cell>
          <cell r="BY28" t="str">
            <v xml:space="preserve">  1.480</v>
          </cell>
          <cell r="BZ28" t="str">
            <v>0.26</v>
          </cell>
          <cell r="CA28" t="str">
            <v xml:space="preserve">  0.100</v>
          </cell>
          <cell r="CB28" t="str">
            <v>0.27</v>
          </cell>
          <cell r="CC28" t="str">
            <v>0.30</v>
          </cell>
          <cell r="CD28" t="str">
            <v>0.16</v>
          </cell>
          <cell r="CE28">
            <v>40</v>
          </cell>
        </row>
        <row r="29">
          <cell r="A29">
            <v>4154</v>
          </cell>
          <cell r="B29" t="str">
            <v>1461346</v>
          </cell>
          <cell r="C29" t="str">
            <v>PINGO VIEJO CHAÑ PORA 3427/2493/10</v>
          </cell>
          <cell r="D29" t="str">
            <v>G074</v>
          </cell>
          <cell r="E29" t="str">
            <v>PINGO VIEJO</v>
          </cell>
          <cell r="F29" t="str">
            <v>Macho</v>
          </cell>
          <cell r="G29">
            <v>40428</v>
          </cell>
          <cell r="H29" t="str">
            <v>PN</v>
          </cell>
          <cell r="I29" t="str">
            <v>1432854</v>
          </cell>
          <cell r="J29" t="str">
            <v>1386283</v>
          </cell>
          <cell r="K29" t="str">
            <v xml:space="preserve">  1.9</v>
          </cell>
          <cell r="L29" t="str">
            <v>0.36</v>
          </cell>
          <cell r="M29" t="str">
            <v xml:space="preserve"> 19.8</v>
          </cell>
          <cell r="N29" t="str">
            <v>0.27</v>
          </cell>
          <cell r="O29" t="str">
            <v xml:space="preserve"> 33.5</v>
          </cell>
          <cell r="P29" t="str">
            <v>0.25</v>
          </cell>
          <cell r="Q29" t="str">
            <v xml:space="preserve"> 43.0</v>
          </cell>
          <cell r="R29" t="str">
            <v>0.23</v>
          </cell>
          <cell r="S29" t="str">
            <v xml:space="preserve">  1.4</v>
          </cell>
          <cell r="T29" t="str">
            <v>0.09</v>
          </cell>
          <cell r="U29" t="str">
            <v xml:space="preserve">  0.50</v>
          </cell>
          <cell r="V29" t="str">
            <v>0.11</v>
          </cell>
          <cell r="W29" t="str">
            <v xml:space="preserve">  2.450</v>
          </cell>
          <cell r="X29" t="str">
            <v>0.16</v>
          </cell>
          <cell r="Y29" t="str">
            <v xml:space="preserve">  0.080</v>
          </cell>
          <cell r="Z29" t="str">
            <v>0.14</v>
          </cell>
          <cell r="AA29" t="str">
            <v>GLENCOE S.G.</v>
          </cell>
          <cell r="AB29" t="str">
            <v>ARTIGAS</v>
          </cell>
          <cell r="AC29" t="str">
            <v>PINGO VIEJO CHANAR PORA 2336/07</v>
          </cell>
          <cell r="AD29" t="str">
            <v>PINGO VIEJO T. CORAZON 1521 / 03 1334</v>
          </cell>
          <cell r="AE29" t="str">
            <v>1381726 CHAÑAR PORA 16 - 2336</v>
          </cell>
          <cell r="AF29" t="str">
            <v>1370974 ÑU PORA EINSTEIN 01034 / 02</v>
          </cell>
          <cell r="AG29" t="str">
            <v>1350820 TORDO CORAZON 1334</v>
          </cell>
          <cell r="AH29" t="str">
            <v>1283051 ÑU-PORA Ñ.P.1082-1227/93</v>
          </cell>
          <cell r="AI29" t="str">
            <v>60%</v>
          </cell>
          <cell r="AJ29" t="str">
            <v>50%</v>
          </cell>
          <cell r="AK29" t="str">
            <v>50%</v>
          </cell>
          <cell r="AL29" t="str">
            <v>20%</v>
          </cell>
          <cell r="AM29" t="str">
            <v>100%</v>
          </cell>
          <cell r="AN29" t="str">
            <v>20%</v>
          </cell>
          <cell r="AO29" t="str">
            <v>30%</v>
          </cell>
          <cell r="AP29" t="str">
            <v>70%</v>
          </cell>
          <cell r="AQ29">
            <v>1</v>
          </cell>
          <cell r="AR29">
            <v>1</v>
          </cell>
          <cell r="AS29">
            <v>1</v>
          </cell>
          <cell r="AT29">
            <v>4</v>
          </cell>
          <cell r="AU29">
            <v>6</v>
          </cell>
          <cell r="AV29">
            <v>4</v>
          </cell>
          <cell r="AW29">
            <v>3</v>
          </cell>
          <cell r="AX29">
            <v>2</v>
          </cell>
          <cell r="AY29" t="str">
            <v xml:space="preserve">  2.2</v>
          </cell>
          <cell r="AZ29" t="str">
            <v>0.56</v>
          </cell>
          <cell r="BA29" t="str">
            <v xml:space="preserve"> 19.4</v>
          </cell>
          <cell r="BB29" t="str">
            <v>0.47</v>
          </cell>
          <cell r="BC29" t="str">
            <v xml:space="preserve"> 33.6</v>
          </cell>
          <cell r="BD29" t="str">
            <v>0.43</v>
          </cell>
          <cell r="BE29" t="str">
            <v xml:space="preserve"> 47.3</v>
          </cell>
          <cell r="BF29" t="str">
            <v>0.39</v>
          </cell>
          <cell r="BG29" t="str">
            <v xml:space="preserve">  0.7</v>
          </cell>
          <cell r="BH29" t="str">
            <v>0.12</v>
          </cell>
          <cell r="BI29" t="str">
            <v xml:space="preserve">  2.900</v>
          </cell>
          <cell r="BJ29" t="str">
            <v>0.30</v>
          </cell>
          <cell r="BK29" t="str">
            <v xml:space="preserve">  0.150</v>
          </cell>
          <cell r="BL29" t="str">
            <v>0.28</v>
          </cell>
          <cell r="BM29" t="str">
            <v>0.60</v>
          </cell>
          <cell r="BN29" t="str">
            <v>0.28</v>
          </cell>
          <cell r="BO29" t="str">
            <v xml:space="preserve">  0.6</v>
          </cell>
          <cell r="BP29" t="str">
            <v>0.43</v>
          </cell>
          <cell r="BQ29" t="str">
            <v xml:space="preserve"> 16.6</v>
          </cell>
          <cell r="BR29" t="str">
            <v>0.36</v>
          </cell>
          <cell r="BS29" t="str">
            <v xml:space="preserve"> 27.9</v>
          </cell>
          <cell r="BT29" t="str">
            <v>0.38</v>
          </cell>
          <cell r="BU29" t="str">
            <v xml:space="preserve"> 34.5</v>
          </cell>
          <cell r="BV29" t="str">
            <v>0.36</v>
          </cell>
          <cell r="BW29" t="str">
            <v xml:space="preserve">  2.0</v>
          </cell>
          <cell r="BX29" t="str">
            <v>0.27</v>
          </cell>
          <cell r="BY29" t="str">
            <v xml:space="preserve">  1.550</v>
          </cell>
          <cell r="BZ29" t="str">
            <v>0.29</v>
          </cell>
          <cell r="CA29" t="str">
            <v xml:space="preserve">  0.030</v>
          </cell>
          <cell r="CB29" t="str">
            <v>0.30</v>
          </cell>
          <cell r="CC29" t="str">
            <v>0.30</v>
          </cell>
          <cell r="CD29" t="str">
            <v>0.19</v>
          </cell>
          <cell r="CE29">
            <v>43</v>
          </cell>
        </row>
        <row r="30">
          <cell r="A30">
            <v>5845</v>
          </cell>
          <cell r="B30" t="str">
            <v>1448988</v>
          </cell>
          <cell r="C30" t="str">
            <v>TORDO</v>
          </cell>
          <cell r="D30" t="str">
            <v>H225</v>
          </cell>
          <cell r="E30" t="str">
            <v>LA MAGDALENA</v>
          </cell>
          <cell r="F30" t="str">
            <v>Macho</v>
          </cell>
          <cell r="G30">
            <v>39942</v>
          </cell>
          <cell r="H30" t="str">
            <v>PN</v>
          </cell>
          <cell r="I30" t="str">
            <v>1356960</v>
          </cell>
          <cell r="J30" t="str">
            <v>1409292</v>
          </cell>
          <cell r="K30" t="str">
            <v xml:space="preserve">  1.0</v>
          </cell>
          <cell r="L30" t="str">
            <v>0.36</v>
          </cell>
          <cell r="M30" t="str">
            <v xml:space="preserve"> 18.5</v>
          </cell>
          <cell r="N30" t="str">
            <v>0.29</v>
          </cell>
          <cell r="O30" t="str">
            <v xml:space="preserve"> 28.9</v>
          </cell>
          <cell r="P30" t="str">
            <v>0.31</v>
          </cell>
          <cell r="Q30" t="str">
            <v xml:space="preserve"> 33.0</v>
          </cell>
          <cell r="R30" t="str">
            <v>0.30</v>
          </cell>
          <cell r="S30" t="str">
            <v xml:space="preserve">  3.2</v>
          </cell>
          <cell r="T30" t="str">
            <v>0.12</v>
          </cell>
          <cell r="U30" t="str">
            <v xml:space="preserve">  0.30</v>
          </cell>
          <cell r="V30" t="str">
            <v>0.27</v>
          </cell>
          <cell r="W30" t="str">
            <v xml:space="preserve">  1.230</v>
          </cell>
          <cell r="X30" t="str">
            <v>0.25</v>
          </cell>
          <cell r="Y30" t="str">
            <v xml:space="preserve">  0.250</v>
          </cell>
          <cell r="Z30" t="str">
            <v>0.26</v>
          </cell>
          <cell r="AA30" t="str">
            <v>LOS TORDOS S.A.</v>
          </cell>
          <cell r="AB30" t="str">
            <v>SALTO</v>
          </cell>
          <cell r="AC30" t="str">
            <v>TORDO JUNIOR 1650</v>
          </cell>
          <cell r="AD30" t="str">
            <v>MAGDALENA ZERCA-4188</v>
          </cell>
          <cell r="AE30" t="str">
            <v>1326532 LT 244</v>
          </cell>
          <cell r="AF30" t="str">
            <v>1314569 HORNERA VISION 979 F</v>
          </cell>
          <cell r="AG30" t="str">
            <v>1363260 ZERCA FACON FORTRESS 2</v>
          </cell>
          <cell r="AH30" t="str">
            <v>1366828 MAGDALENA BARRIL 1982</v>
          </cell>
          <cell r="AI30" t="str">
            <v>20%</v>
          </cell>
          <cell r="AJ30" t="str">
            <v>70%</v>
          </cell>
          <cell r="AK30" t="str">
            <v>70%</v>
          </cell>
          <cell r="AL30" t="str">
            <v>70%</v>
          </cell>
          <cell r="AM30" t="str">
            <v>95%</v>
          </cell>
          <cell r="AN30" t="str">
            <v>60%</v>
          </cell>
          <cell r="AO30" t="str">
            <v>20%</v>
          </cell>
          <cell r="AP30" t="str">
            <v>90%</v>
          </cell>
          <cell r="AQ30">
            <v>4</v>
          </cell>
          <cell r="AR30">
            <v>2</v>
          </cell>
          <cell r="AS30">
            <v>2</v>
          </cell>
          <cell r="AT30">
            <v>2</v>
          </cell>
          <cell r="AU30">
            <v>5</v>
          </cell>
          <cell r="AV30">
            <v>1</v>
          </cell>
          <cell r="AW30">
            <v>4</v>
          </cell>
          <cell r="AX30">
            <v>4</v>
          </cell>
          <cell r="AY30" t="str">
            <v xml:space="preserve">  0.5</v>
          </cell>
          <cell r="AZ30" t="str">
            <v>0.66</v>
          </cell>
          <cell r="BA30" t="str">
            <v xml:space="preserve"> 21.1</v>
          </cell>
          <cell r="BB30" t="str">
            <v>0.60</v>
          </cell>
          <cell r="BC30" t="str">
            <v xml:space="preserve"> 27.8</v>
          </cell>
          <cell r="BD30" t="str">
            <v>0.63</v>
          </cell>
          <cell r="BE30" t="str">
            <v xml:space="preserve"> 33.7</v>
          </cell>
          <cell r="BF30" t="str">
            <v>0.61</v>
          </cell>
          <cell r="BG30" t="str">
            <v xml:space="preserve">  1.5</v>
          </cell>
          <cell r="BH30" t="str">
            <v>0.37</v>
          </cell>
          <cell r="BI30" t="str">
            <v xml:space="preserve">  1.810</v>
          </cell>
          <cell r="BJ30" t="str">
            <v>0.56</v>
          </cell>
          <cell r="BK30" t="str">
            <v xml:space="preserve">  0.300</v>
          </cell>
          <cell r="BL30" t="str">
            <v>0.57</v>
          </cell>
          <cell r="BM30" t="str">
            <v>0.20</v>
          </cell>
          <cell r="BN30" t="str">
            <v>0.51</v>
          </cell>
          <cell r="BO30" t="str">
            <v xml:space="preserve">  1.8</v>
          </cell>
          <cell r="BP30" t="str">
            <v>0.39</v>
          </cell>
          <cell r="BQ30" t="str">
            <v xml:space="preserve"> 15.2</v>
          </cell>
          <cell r="BR30" t="str">
            <v>0.31</v>
          </cell>
          <cell r="BS30" t="str">
            <v xml:space="preserve"> 26.4</v>
          </cell>
          <cell r="BT30" t="str">
            <v>0.33</v>
          </cell>
          <cell r="BU30" t="str">
            <v xml:space="preserve"> 29.9</v>
          </cell>
          <cell r="BV30" t="str">
            <v>0.32</v>
          </cell>
          <cell r="BW30" t="str">
            <v xml:space="preserve">  4.8</v>
          </cell>
          <cell r="BX30" t="str">
            <v>0.17</v>
          </cell>
          <cell r="BY30" t="str">
            <v xml:space="preserve">  0.520</v>
          </cell>
          <cell r="BZ30" t="str">
            <v>0.27</v>
          </cell>
          <cell r="CA30" t="str">
            <v xml:space="preserve">  0.150</v>
          </cell>
          <cell r="CB30" t="str">
            <v>0.28</v>
          </cell>
          <cell r="CC30" t="str">
            <v>0.50</v>
          </cell>
          <cell r="CD30" t="str">
            <v>0.18</v>
          </cell>
          <cell r="CE30">
            <v>33</v>
          </cell>
        </row>
        <row r="31">
          <cell r="A31">
            <v>5851</v>
          </cell>
          <cell r="B31" t="str">
            <v>1448994</v>
          </cell>
          <cell r="C31" t="str">
            <v>TORDO</v>
          </cell>
          <cell r="D31" t="str">
            <v>H225</v>
          </cell>
          <cell r="E31" t="str">
            <v>LA MAGDALENA</v>
          </cell>
          <cell r="F31" t="str">
            <v>Macho</v>
          </cell>
          <cell r="G31">
            <v>39945</v>
          </cell>
          <cell r="H31" t="str">
            <v>PN</v>
          </cell>
          <cell r="I31" t="str">
            <v>1365430</v>
          </cell>
          <cell r="J31" t="str">
            <v>1395162</v>
          </cell>
          <cell r="K31" t="str">
            <v xml:space="preserve">  1.1</v>
          </cell>
          <cell r="L31" t="str">
            <v>0.37</v>
          </cell>
          <cell r="M31" t="str">
            <v xml:space="preserve"> 18.7</v>
          </cell>
          <cell r="N31" t="str">
            <v>0.29</v>
          </cell>
          <cell r="O31" t="str">
            <v xml:space="preserve"> 36.1</v>
          </cell>
          <cell r="P31" t="str">
            <v>0.31</v>
          </cell>
          <cell r="Q31" t="str">
            <v xml:space="preserve"> 37.5</v>
          </cell>
          <cell r="R31" t="str">
            <v>0.31</v>
          </cell>
          <cell r="S31" t="str">
            <v xml:space="preserve">  4.0</v>
          </cell>
          <cell r="T31" t="str">
            <v>0.13</v>
          </cell>
          <cell r="U31" t="str">
            <v xml:space="preserve">  0.30</v>
          </cell>
          <cell r="V31" t="str">
            <v>0.27</v>
          </cell>
          <cell r="W31" t="str">
            <v xml:space="preserve">  3.160</v>
          </cell>
          <cell r="X31" t="str">
            <v>0.25</v>
          </cell>
          <cell r="Y31" t="str">
            <v xml:space="preserve">  0.150</v>
          </cell>
          <cell r="Z31" t="str">
            <v>0.27</v>
          </cell>
          <cell r="AA31" t="str">
            <v>LOS TORDOS S.A.</v>
          </cell>
          <cell r="AB31" t="str">
            <v>SALTO</v>
          </cell>
          <cell r="AC31" t="str">
            <v>TORDO BARRIL 2059</v>
          </cell>
          <cell r="AD31" t="str">
            <v>MAGDALENA LT 1620 3384</v>
          </cell>
          <cell r="AE31" t="str">
            <v>1322364 LT 113</v>
          </cell>
          <cell r="AF31" t="str">
            <v>1236983 HORNERA  EXPRESS 212-772 E</v>
          </cell>
          <cell r="AG31" t="str">
            <v>1356930 TORDO PASADOR 1620</v>
          </cell>
          <cell r="AH31" t="str">
            <v>1367469 MAGDALENA GALA 2228</v>
          </cell>
          <cell r="AI31" t="str">
            <v>30%</v>
          </cell>
          <cell r="AJ31" t="str">
            <v>60%</v>
          </cell>
          <cell r="AK31" t="str">
            <v>30%</v>
          </cell>
          <cell r="AL31" t="str">
            <v>40%</v>
          </cell>
          <cell r="AM31" t="str">
            <v>90%</v>
          </cell>
          <cell r="AN31" t="str">
            <v>5%</v>
          </cell>
          <cell r="AO31" t="str">
            <v>20%</v>
          </cell>
          <cell r="AP31" t="str">
            <v>90%</v>
          </cell>
          <cell r="AQ31">
            <v>3</v>
          </cell>
          <cell r="AR31">
            <v>1</v>
          </cell>
          <cell r="AS31">
            <v>3</v>
          </cell>
          <cell r="AT31">
            <v>2</v>
          </cell>
          <cell r="AU31">
            <v>4</v>
          </cell>
          <cell r="AV31">
            <v>6</v>
          </cell>
          <cell r="AW31">
            <v>4</v>
          </cell>
          <cell r="AX31">
            <v>4</v>
          </cell>
          <cell r="AY31" t="str">
            <v xml:space="preserve">  2.0</v>
          </cell>
          <cell r="AZ31" t="str">
            <v>0.67</v>
          </cell>
          <cell r="BA31" t="str">
            <v xml:space="preserve"> 20.9</v>
          </cell>
          <cell r="BB31" t="str">
            <v>0.62</v>
          </cell>
          <cell r="BC31" t="str">
            <v xml:space="preserve"> 38.9</v>
          </cell>
          <cell r="BD31" t="str">
            <v>0.64</v>
          </cell>
          <cell r="BE31" t="str">
            <v xml:space="preserve"> 37.9</v>
          </cell>
          <cell r="BF31" t="str">
            <v>0.63</v>
          </cell>
          <cell r="BG31" t="str">
            <v xml:space="preserve">  3.8</v>
          </cell>
          <cell r="BH31" t="str">
            <v>0.39</v>
          </cell>
          <cell r="BI31" t="str">
            <v xml:space="preserve">  3.290</v>
          </cell>
          <cell r="BJ31" t="str">
            <v>0.58</v>
          </cell>
          <cell r="BK31" t="str">
            <v xml:space="preserve">  0.130</v>
          </cell>
          <cell r="BL31" t="str">
            <v>0.59</v>
          </cell>
          <cell r="BM31" t="str">
            <v>0.50</v>
          </cell>
          <cell r="BN31" t="str">
            <v>0.46</v>
          </cell>
          <cell r="BO31" t="str">
            <v xml:space="preserve">  1.4</v>
          </cell>
          <cell r="BP31" t="str">
            <v>0.40</v>
          </cell>
          <cell r="BQ31" t="str">
            <v xml:space="preserve"> 16.4</v>
          </cell>
          <cell r="BR31" t="str">
            <v>0.33</v>
          </cell>
          <cell r="BS31" t="str">
            <v xml:space="preserve"> 30.8</v>
          </cell>
          <cell r="BT31" t="str">
            <v>0.33</v>
          </cell>
          <cell r="BU31" t="str">
            <v xml:space="preserve"> 33.0</v>
          </cell>
          <cell r="BV31" t="str">
            <v>0.33</v>
          </cell>
          <cell r="BW31" t="str">
            <v xml:space="preserve">  4.3</v>
          </cell>
          <cell r="BX31" t="str">
            <v>0.22</v>
          </cell>
          <cell r="BY31" t="str">
            <v xml:space="preserve">  2.060</v>
          </cell>
          <cell r="BZ31" t="str">
            <v>0.28</v>
          </cell>
          <cell r="CA31" t="str">
            <v xml:space="preserve">  0.130</v>
          </cell>
          <cell r="CB31" t="str">
            <v>0.29</v>
          </cell>
          <cell r="CC31" t="str">
            <v>0.40</v>
          </cell>
          <cell r="CD31" t="str">
            <v>0.18</v>
          </cell>
          <cell r="CE31">
            <v>33</v>
          </cell>
        </row>
        <row r="32">
          <cell r="A32">
            <v>5867</v>
          </cell>
          <cell r="B32" t="str">
            <v>1449008</v>
          </cell>
          <cell r="C32" t="str">
            <v>TORDO</v>
          </cell>
          <cell r="D32" t="str">
            <v>H225</v>
          </cell>
          <cell r="E32" t="str">
            <v>LA MAGDALENA</v>
          </cell>
          <cell r="F32" t="str">
            <v>Macho</v>
          </cell>
          <cell r="G32">
            <v>39955</v>
          </cell>
          <cell r="H32" t="str">
            <v>PN</v>
          </cell>
          <cell r="I32" t="str">
            <v>1365430</v>
          </cell>
          <cell r="J32" t="str">
            <v>1387169</v>
          </cell>
          <cell r="K32" t="str">
            <v xml:space="preserve">  1.7</v>
          </cell>
          <cell r="L32" t="str">
            <v>0.37</v>
          </cell>
          <cell r="M32" t="str">
            <v xml:space="preserve"> 20.3</v>
          </cell>
          <cell r="N32" t="str">
            <v>0.30</v>
          </cell>
          <cell r="O32" t="str">
            <v xml:space="preserve"> 36.7</v>
          </cell>
          <cell r="P32" t="str">
            <v>0.32</v>
          </cell>
          <cell r="Q32" t="str">
            <v xml:space="preserve"> 41.9</v>
          </cell>
          <cell r="R32" t="str">
            <v>0.31</v>
          </cell>
          <cell r="S32" t="str">
            <v xml:space="preserve">  5.1</v>
          </cell>
          <cell r="T32" t="str">
            <v>0.14</v>
          </cell>
          <cell r="U32" t="str">
            <v xml:space="preserve">  0.50</v>
          </cell>
          <cell r="V32" t="str">
            <v>0.27</v>
          </cell>
          <cell r="W32" t="str">
            <v xml:space="preserve">  2.970</v>
          </cell>
          <cell r="X32" t="str">
            <v>0.26</v>
          </cell>
          <cell r="Y32" t="str">
            <v xml:space="preserve">  0.080</v>
          </cell>
          <cell r="Z32" t="str">
            <v>0.27</v>
          </cell>
          <cell r="AA32" t="str">
            <v>LOS TORDOS S.A.</v>
          </cell>
          <cell r="AB32" t="str">
            <v>SALTO</v>
          </cell>
          <cell r="AC32" t="str">
            <v>TORDO BARRIL 2059</v>
          </cell>
          <cell r="AD32" t="str">
            <v>MAGDALENA LT 1620 / 2986</v>
          </cell>
          <cell r="AE32" t="str">
            <v>1322364 LT 113</v>
          </cell>
          <cell r="AF32" t="str">
            <v>1236983 HORNERA  EXPRESS 212-772 E</v>
          </cell>
          <cell r="AG32" t="str">
            <v>1356930 TORDO PASADOR 1620</v>
          </cell>
          <cell r="AH32" t="str">
            <v>1346359 MAGDALENA PINGÜE 1023</v>
          </cell>
          <cell r="AI32" t="str">
            <v>50%</v>
          </cell>
          <cell r="AJ32" t="str">
            <v>50%</v>
          </cell>
          <cell r="AK32" t="str">
            <v>30%</v>
          </cell>
          <cell r="AL32" t="str">
            <v>20%</v>
          </cell>
          <cell r="AM32" t="str">
            <v>80%</v>
          </cell>
          <cell r="AN32" t="str">
            <v>10%</v>
          </cell>
          <cell r="AO32" t="str">
            <v>30%</v>
          </cell>
          <cell r="AP32" t="str">
            <v>70%</v>
          </cell>
          <cell r="AQ32">
            <v>1</v>
          </cell>
          <cell r="AR32">
            <v>1</v>
          </cell>
          <cell r="AS32">
            <v>3</v>
          </cell>
          <cell r="AT32">
            <v>4</v>
          </cell>
          <cell r="AU32">
            <v>3</v>
          </cell>
          <cell r="AV32">
            <v>5</v>
          </cell>
          <cell r="AW32">
            <v>3</v>
          </cell>
          <cell r="AX32">
            <v>2</v>
          </cell>
          <cell r="AY32" t="str">
            <v xml:space="preserve">  2.0</v>
          </cell>
          <cell r="AZ32" t="str">
            <v>0.67</v>
          </cell>
          <cell r="BA32" t="str">
            <v xml:space="preserve"> 20.9</v>
          </cell>
          <cell r="BB32" t="str">
            <v>0.62</v>
          </cell>
          <cell r="BC32" t="str">
            <v xml:space="preserve"> 38.9</v>
          </cell>
          <cell r="BD32" t="str">
            <v>0.64</v>
          </cell>
          <cell r="BE32" t="str">
            <v xml:space="preserve"> 37.9</v>
          </cell>
          <cell r="BF32" t="str">
            <v>0.63</v>
          </cell>
          <cell r="BG32" t="str">
            <v xml:space="preserve">  3.8</v>
          </cell>
          <cell r="BH32" t="str">
            <v>0.39</v>
          </cell>
          <cell r="BI32" t="str">
            <v xml:space="preserve">  3.290</v>
          </cell>
          <cell r="BJ32" t="str">
            <v>0.58</v>
          </cell>
          <cell r="BK32" t="str">
            <v xml:space="preserve">  0.130</v>
          </cell>
          <cell r="BL32" t="str">
            <v>0.59</v>
          </cell>
          <cell r="BM32" t="str">
            <v>0.50</v>
          </cell>
          <cell r="BN32" t="str">
            <v>0.46</v>
          </cell>
          <cell r="BO32" t="str">
            <v xml:space="preserve">  1.0</v>
          </cell>
          <cell r="BP32" t="str">
            <v>0.41</v>
          </cell>
          <cell r="BQ32" t="str">
            <v xml:space="preserve"> 17.2</v>
          </cell>
          <cell r="BR32" t="str">
            <v>0.34</v>
          </cell>
          <cell r="BS32" t="str">
            <v xml:space="preserve"> 32.5</v>
          </cell>
          <cell r="BT32" t="str">
            <v>0.36</v>
          </cell>
          <cell r="BU32" t="str">
            <v xml:space="preserve"> 38.7</v>
          </cell>
          <cell r="BV32" t="str">
            <v>0.35</v>
          </cell>
          <cell r="BW32" t="str">
            <v xml:space="preserve">  6.4</v>
          </cell>
          <cell r="BX32" t="str">
            <v>0.23</v>
          </cell>
          <cell r="BY32" t="str">
            <v xml:space="preserve">  2.390</v>
          </cell>
          <cell r="BZ32" t="str">
            <v>0.30</v>
          </cell>
          <cell r="CA32" t="str">
            <v xml:space="preserve">  0.180</v>
          </cell>
          <cell r="CB32" t="str">
            <v>0.32</v>
          </cell>
          <cell r="CC32" t="str">
            <v>0.60</v>
          </cell>
          <cell r="CD32" t="str">
            <v>0.20</v>
          </cell>
          <cell r="CE32">
            <v>40</v>
          </cell>
        </row>
        <row r="33">
          <cell r="A33">
            <v>5905</v>
          </cell>
          <cell r="B33" t="str">
            <v>1451056</v>
          </cell>
          <cell r="C33" t="str">
            <v>TORDO YAGUARI 5905</v>
          </cell>
          <cell r="D33" t="str">
            <v>H225</v>
          </cell>
          <cell r="E33" t="str">
            <v>LA MAGDALENA</v>
          </cell>
          <cell r="F33" t="str">
            <v>Macho</v>
          </cell>
          <cell r="G33">
            <v>40056</v>
          </cell>
          <cell r="H33" t="str">
            <v>PN</v>
          </cell>
          <cell r="I33" t="str">
            <v>1417990</v>
          </cell>
          <cell r="J33" t="str">
            <v>1423344</v>
          </cell>
          <cell r="K33" t="str">
            <v xml:space="preserve">  0.6</v>
          </cell>
          <cell r="L33" t="str">
            <v>0.36</v>
          </cell>
          <cell r="M33" t="str">
            <v xml:space="preserve"> 17.3</v>
          </cell>
          <cell r="N33" t="str">
            <v>0.30</v>
          </cell>
          <cell r="O33" t="str">
            <v xml:space="preserve"> 30.3</v>
          </cell>
          <cell r="P33" t="str">
            <v>0.32</v>
          </cell>
          <cell r="Q33" t="str">
            <v xml:space="preserve"> 34.5</v>
          </cell>
          <cell r="R33" t="str">
            <v>0.30</v>
          </cell>
          <cell r="S33" t="str">
            <v xml:space="preserve">  5.0</v>
          </cell>
          <cell r="T33" t="str">
            <v>0.08</v>
          </cell>
          <cell r="U33" t="str">
            <v xml:space="preserve">  0.50</v>
          </cell>
          <cell r="V33" t="str">
            <v>0.27</v>
          </cell>
          <cell r="W33" t="str">
            <v xml:space="preserve">  1.940</v>
          </cell>
          <cell r="X33" t="str">
            <v>0.24</v>
          </cell>
          <cell r="Y33" t="str">
            <v xml:space="preserve">  0.530</v>
          </cell>
          <cell r="Z33" t="str">
            <v>0.25</v>
          </cell>
          <cell r="AA33" t="str">
            <v>LOS TORDOS S.A.</v>
          </cell>
          <cell r="AB33" t="str">
            <v>SALTO</v>
          </cell>
          <cell r="AC33" t="str">
            <v>ZERCA GATILLO FORTRESS 28</v>
          </cell>
          <cell r="AD33" t="str">
            <v>MAGDALENA LT 2265 4895</v>
          </cell>
          <cell r="AE33" t="str">
            <v>1379309 ZERCA FACON FORTRESS 32</v>
          </cell>
          <cell r="AF33" t="str">
            <v>1359899 ZERCA YAGUA 788</v>
          </cell>
          <cell r="AG33" t="str">
            <v>1370983 ÑU PORA EINSTEIN 1372 / 02</v>
          </cell>
          <cell r="AH33" t="str">
            <v>1348629 MAGDALENA 49E.1150</v>
          </cell>
          <cell r="AI33" t="str">
            <v>10%</v>
          </cell>
          <cell r="AJ33" t="str">
            <v>80%</v>
          </cell>
          <cell r="AK33" t="str">
            <v>70%</v>
          </cell>
          <cell r="AL33" t="str">
            <v>60%</v>
          </cell>
          <cell r="AM33" t="str">
            <v>80%</v>
          </cell>
          <cell r="AN33" t="str">
            <v>30%</v>
          </cell>
          <cell r="AO33" t="str">
            <v>5%</v>
          </cell>
          <cell r="AP33" t="str">
            <v>70%</v>
          </cell>
          <cell r="AQ33">
            <v>5</v>
          </cell>
          <cell r="AR33">
            <v>3</v>
          </cell>
          <cell r="AS33">
            <v>2</v>
          </cell>
          <cell r="AT33">
            <v>1</v>
          </cell>
          <cell r="AU33">
            <v>3</v>
          </cell>
          <cell r="AV33">
            <v>3</v>
          </cell>
          <cell r="AW33">
            <v>6</v>
          </cell>
          <cell r="AX33">
            <v>2</v>
          </cell>
          <cell r="AY33" t="str">
            <v xml:space="preserve">  0.5</v>
          </cell>
          <cell r="AZ33" t="str">
            <v>0.76</v>
          </cell>
          <cell r="BA33" t="str">
            <v xml:space="preserve"> 13.9</v>
          </cell>
          <cell r="BB33" t="str">
            <v>0.69</v>
          </cell>
          <cell r="BC33" t="str">
            <v xml:space="preserve"> 34.2</v>
          </cell>
          <cell r="BD33" t="str">
            <v>0.68</v>
          </cell>
          <cell r="BE33" t="str">
            <v xml:space="preserve"> 36.8</v>
          </cell>
          <cell r="BF33" t="str">
            <v>0.66</v>
          </cell>
          <cell r="BG33" t="str">
            <v xml:space="preserve">  4.5</v>
          </cell>
          <cell r="BH33" t="str">
            <v>0.15</v>
          </cell>
          <cell r="BI33" t="str">
            <v xml:space="preserve">  1.740</v>
          </cell>
          <cell r="BJ33" t="str">
            <v>0.60</v>
          </cell>
          <cell r="BK33" t="str">
            <v xml:space="preserve">  0.200</v>
          </cell>
          <cell r="BL33" t="str">
            <v>0.61</v>
          </cell>
          <cell r="BM33" t="str">
            <v>0.10</v>
          </cell>
          <cell r="BN33" t="str">
            <v>0.53</v>
          </cell>
          <cell r="BO33" t="str">
            <v xml:space="preserve">  1.4</v>
          </cell>
          <cell r="BP33" t="str">
            <v>0.30</v>
          </cell>
          <cell r="BQ33" t="str">
            <v xml:space="preserve"> 16.6</v>
          </cell>
          <cell r="BR33" t="str">
            <v>0.32</v>
          </cell>
          <cell r="BS33" t="str">
            <v xml:space="preserve"> 23.9</v>
          </cell>
          <cell r="BT33" t="str">
            <v>0.34</v>
          </cell>
          <cell r="BU33" t="str">
            <v xml:space="preserve"> 28.9</v>
          </cell>
          <cell r="BV33" t="str">
            <v>0.31</v>
          </cell>
          <cell r="BW33" t="str">
            <v xml:space="preserve">  5.4</v>
          </cell>
          <cell r="BX33" t="str">
            <v>0.21</v>
          </cell>
          <cell r="BY33" t="str">
            <v xml:space="preserve">  0.970</v>
          </cell>
          <cell r="BZ33" t="str">
            <v>0.27</v>
          </cell>
          <cell r="CA33" t="str">
            <v xml:space="preserve">  0.200</v>
          </cell>
          <cell r="CB33" t="str">
            <v>0.28</v>
          </cell>
          <cell r="CC33" t="str">
            <v>0.60</v>
          </cell>
          <cell r="CD33" t="str">
            <v>0.19</v>
          </cell>
          <cell r="CE33">
            <v>34</v>
          </cell>
        </row>
        <row r="34">
          <cell r="A34">
            <v>5906</v>
          </cell>
          <cell r="B34" t="str">
            <v>1451057</v>
          </cell>
          <cell r="C34" t="str">
            <v>TORDO LLORON 5906</v>
          </cell>
          <cell r="D34" t="str">
            <v>H225</v>
          </cell>
          <cell r="E34" t="str">
            <v>LA MAGDALENA</v>
          </cell>
          <cell r="F34" t="str">
            <v>Macho</v>
          </cell>
          <cell r="G34">
            <v>40057</v>
          </cell>
          <cell r="H34" t="str">
            <v>PN</v>
          </cell>
          <cell r="I34" t="str">
            <v>1405943</v>
          </cell>
          <cell r="J34" t="str">
            <v>1377508</v>
          </cell>
          <cell r="K34" t="str">
            <v xml:space="preserve">  0.5</v>
          </cell>
          <cell r="L34" t="str">
            <v>0.38</v>
          </cell>
          <cell r="M34" t="str">
            <v xml:space="preserve"> 18.4</v>
          </cell>
          <cell r="N34" t="str">
            <v>0.31</v>
          </cell>
          <cell r="O34" t="str">
            <v xml:space="preserve"> 30.3</v>
          </cell>
          <cell r="P34" t="str">
            <v>0.33</v>
          </cell>
          <cell r="Q34" t="str">
            <v xml:space="preserve"> 39.0</v>
          </cell>
          <cell r="R34" t="str">
            <v>0.31</v>
          </cell>
          <cell r="S34" t="str">
            <v xml:space="preserve">  5.0</v>
          </cell>
          <cell r="T34" t="str">
            <v>0.11</v>
          </cell>
          <cell r="U34" t="str">
            <v xml:space="preserve">  0.30</v>
          </cell>
          <cell r="V34" t="str">
            <v>0.29</v>
          </cell>
          <cell r="W34" t="str">
            <v xml:space="preserve">  2.190</v>
          </cell>
          <cell r="X34" t="str">
            <v>0.25</v>
          </cell>
          <cell r="Y34" t="str">
            <v xml:space="preserve">  0.330</v>
          </cell>
          <cell r="Z34" t="str">
            <v>0.25</v>
          </cell>
          <cell r="AA34" t="str">
            <v>LOS TORDOS S.A.</v>
          </cell>
          <cell r="AB34" t="str">
            <v>SALTO</v>
          </cell>
          <cell r="AC34" t="str">
            <v>ANCARES BIFE ANCHO 16</v>
          </cell>
          <cell r="AD34" t="str">
            <v>MAGDALENA ESPA 2796</v>
          </cell>
          <cell r="AE34" t="str">
            <v>1373170 ANCARES GODUNOV 37 25</v>
          </cell>
          <cell r="AF34" t="str">
            <v>1323477 ANITAS 66 U MARK DOM 3-4</v>
          </cell>
          <cell r="AG34" t="str">
            <v>1308748 MGE SPECTRUM 2           T.E.</v>
          </cell>
          <cell r="AH34" t="str">
            <v>1327638 TIMBORNERA 104 G</v>
          </cell>
          <cell r="AI34" t="str">
            <v>10%</v>
          </cell>
          <cell r="AJ34" t="str">
            <v>70%</v>
          </cell>
          <cell r="AK34" t="str">
            <v>70%</v>
          </cell>
          <cell r="AL34" t="str">
            <v>40%</v>
          </cell>
          <cell r="AM34" t="str">
            <v>80%</v>
          </cell>
          <cell r="AN34" t="str">
            <v>20%</v>
          </cell>
          <cell r="AO34" t="str">
            <v>10%</v>
          </cell>
          <cell r="AP34" t="str">
            <v>90%</v>
          </cell>
          <cell r="AQ34">
            <v>5</v>
          </cell>
          <cell r="AR34">
            <v>2</v>
          </cell>
          <cell r="AS34">
            <v>2</v>
          </cell>
          <cell r="AT34">
            <v>2</v>
          </cell>
          <cell r="AU34">
            <v>3</v>
          </cell>
          <cell r="AV34">
            <v>4</v>
          </cell>
          <cell r="AW34">
            <v>5</v>
          </cell>
          <cell r="AX34">
            <v>4</v>
          </cell>
          <cell r="AY34" t="str">
            <v xml:space="preserve">  0.8</v>
          </cell>
          <cell r="AZ34" t="str">
            <v>0.80</v>
          </cell>
          <cell r="BA34" t="str">
            <v xml:space="preserve"> 22.5</v>
          </cell>
          <cell r="BB34" t="str">
            <v>0.74</v>
          </cell>
          <cell r="BC34" t="str">
            <v xml:space="preserve"> 36.8</v>
          </cell>
          <cell r="BD34" t="str">
            <v>0.74</v>
          </cell>
          <cell r="BE34" t="str">
            <v xml:space="preserve"> 43.1</v>
          </cell>
          <cell r="BF34" t="str">
            <v>0.72</v>
          </cell>
          <cell r="BG34" t="str">
            <v xml:space="preserve">  6.0</v>
          </cell>
          <cell r="BH34" t="str">
            <v>0.20</v>
          </cell>
          <cell r="BI34" t="str">
            <v xml:space="preserve">  2.260</v>
          </cell>
          <cell r="BJ34" t="str">
            <v>0.68</v>
          </cell>
          <cell r="BK34" t="str">
            <v xml:space="preserve">  0.330</v>
          </cell>
          <cell r="BL34" t="str">
            <v>0.69</v>
          </cell>
          <cell r="BM34" t="str">
            <v>0.50</v>
          </cell>
          <cell r="BN34" t="str">
            <v>0.63</v>
          </cell>
          <cell r="BO34" t="str">
            <v xml:space="preserve">  1.9</v>
          </cell>
          <cell r="BP34" t="str">
            <v>0.42</v>
          </cell>
          <cell r="BQ34" t="str">
            <v xml:space="preserve"> 16.8</v>
          </cell>
          <cell r="BR34" t="str">
            <v>0.35</v>
          </cell>
          <cell r="BS34" t="str">
            <v xml:space="preserve"> 27.4</v>
          </cell>
          <cell r="BT34" t="str">
            <v>0.36</v>
          </cell>
          <cell r="BU34" t="str">
            <v xml:space="preserve"> 31.0</v>
          </cell>
          <cell r="BV34" t="str">
            <v>0.36</v>
          </cell>
          <cell r="BW34" t="str">
            <v xml:space="preserve">  4.1</v>
          </cell>
          <cell r="BX34" t="str">
            <v>0.29</v>
          </cell>
          <cell r="BY34" t="str">
            <v xml:space="preserve">  1.940</v>
          </cell>
          <cell r="BZ34" t="str">
            <v>0.27</v>
          </cell>
          <cell r="CA34" t="str">
            <v xml:space="preserve">  0.150</v>
          </cell>
          <cell r="CB34" t="str">
            <v>0.26</v>
          </cell>
          <cell r="CC34" t="str">
            <v>-.10</v>
          </cell>
          <cell r="CD34" t="str">
            <v>0.21</v>
          </cell>
          <cell r="CE34">
            <v>35</v>
          </cell>
        </row>
        <row r="35">
          <cell r="A35">
            <v>5942</v>
          </cell>
          <cell r="B35" t="str">
            <v>1455610</v>
          </cell>
          <cell r="C35" t="str">
            <v>TORDO CHAPICUY 5942</v>
          </cell>
          <cell r="D35" t="str">
            <v>H225</v>
          </cell>
          <cell r="E35" t="str">
            <v>LA MAGDALENA</v>
          </cell>
          <cell r="F35" t="str">
            <v>Macho</v>
          </cell>
          <cell r="G35">
            <v>40064</v>
          </cell>
          <cell r="H35" t="str">
            <v>PN</v>
          </cell>
          <cell r="I35" t="str">
            <v>1423266</v>
          </cell>
          <cell r="J35" t="str">
            <v>1398533</v>
          </cell>
          <cell r="K35" t="str">
            <v xml:space="preserve">  1.7</v>
          </cell>
          <cell r="L35" t="str">
            <v>0.37</v>
          </cell>
          <cell r="M35" t="str">
            <v xml:space="preserve"> 21.3</v>
          </cell>
          <cell r="N35" t="str">
            <v>0.29</v>
          </cell>
          <cell r="O35" t="str">
            <v xml:space="preserve"> 40.6</v>
          </cell>
          <cell r="P35" t="str">
            <v>0.32</v>
          </cell>
          <cell r="Q35" t="str">
            <v xml:space="preserve"> 40.0</v>
          </cell>
          <cell r="R35" t="str">
            <v>0.30</v>
          </cell>
          <cell r="S35" t="str">
            <v xml:space="preserve">  4.7</v>
          </cell>
          <cell r="T35" t="str">
            <v>0.09</v>
          </cell>
          <cell r="U35" t="str">
            <v xml:space="preserve">  0.20</v>
          </cell>
          <cell r="V35" t="str">
            <v>0.28</v>
          </cell>
          <cell r="W35" t="str">
            <v xml:space="preserve">  3.030</v>
          </cell>
          <cell r="X35" t="str">
            <v>0.24</v>
          </cell>
          <cell r="Y35" t="str">
            <v xml:space="preserve">  0.810</v>
          </cell>
          <cell r="Z35" t="str">
            <v>0.26</v>
          </cell>
          <cell r="AA35" t="str">
            <v>LOS TORDOS S.A.</v>
          </cell>
          <cell r="AB35" t="str">
            <v>SALTO</v>
          </cell>
          <cell r="AC35" t="str">
            <v>TORDO JUNIOR - 4811</v>
          </cell>
          <cell r="AD35" t="str">
            <v>MAGDALENA LT 1620 3598</v>
          </cell>
          <cell r="AE35" t="str">
            <v>1326532 LT 244</v>
          </cell>
          <cell r="AF35" t="str">
            <v>1377003 MAGDALENA L.T. 1006 / 2993</v>
          </cell>
          <cell r="AG35" t="str">
            <v>1356930 TORDO PASADOR 1620</v>
          </cell>
          <cell r="AH35" t="str">
            <v>1354291 MAGDALENA BARRIL 1543</v>
          </cell>
          <cell r="AI35" t="str">
            <v>50%</v>
          </cell>
          <cell r="AJ35" t="str">
            <v>40%</v>
          </cell>
          <cell r="AK35" t="str">
            <v>10%</v>
          </cell>
          <cell r="AL35" t="str">
            <v>30%</v>
          </cell>
          <cell r="AM35" t="str">
            <v>90%</v>
          </cell>
          <cell r="AN35" t="str">
            <v>10%</v>
          </cell>
          <cell r="AO35" t="str">
            <v>5%</v>
          </cell>
          <cell r="AP35" t="str">
            <v>95%</v>
          </cell>
          <cell r="AQ35">
            <v>1</v>
          </cell>
          <cell r="AR35">
            <v>2</v>
          </cell>
          <cell r="AS35">
            <v>5</v>
          </cell>
          <cell r="AT35">
            <v>3</v>
          </cell>
          <cell r="AU35">
            <v>4</v>
          </cell>
          <cell r="AV35">
            <v>5</v>
          </cell>
          <cell r="AW35">
            <v>6</v>
          </cell>
          <cell r="AX35">
            <v>5</v>
          </cell>
          <cell r="AY35" t="str">
            <v xml:space="preserve">  1.7</v>
          </cell>
          <cell r="AZ35" t="str">
            <v>0.65</v>
          </cell>
          <cell r="BA35" t="str">
            <v xml:space="preserve"> 24.1</v>
          </cell>
          <cell r="BB35" t="str">
            <v>0.57</v>
          </cell>
          <cell r="BC35" t="str">
            <v xml:space="preserve"> 45.6</v>
          </cell>
          <cell r="BD35" t="str">
            <v>0.58</v>
          </cell>
          <cell r="BE35" t="str">
            <v xml:space="preserve"> 47.2</v>
          </cell>
          <cell r="BF35" t="str">
            <v>0.55</v>
          </cell>
          <cell r="BG35" t="str">
            <v xml:space="preserve">  3.7</v>
          </cell>
          <cell r="BH35" t="str">
            <v>0.18</v>
          </cell>
          <cell r="BI35" t="str">
            <v xml:space="preserve">  2.900</v>
          </cell>
          <cell r="BJ35" t="str">
            <v>0.49</v>
          </cell>
          <cell r="BK35" t="str">
            <v xml:space="preserve">  0.560</v>
          </cell>
          <cell r="BL35" t="str">
            <v>0.50</v>
          </cell>
          <cell r="BM35" t="str">
            <v>0.30</v>
          </cell>
          <cell r="BN35" t="str">
            <v>0.49</v>
          </cell>
          <cell r="BO35" t="str">
            <v xml:space="preserve">  1.8</v>
          </cell>
          <cell r="BP35" t="str">
            <v>0.42</v>
          </cell>
          <cell r="BQ35" t="str">
            <v xml:space="preserve"> 16.8</v>
          </cell>
          <cell r="BR35" t="str">
            <v>0.34</v>
          </cell>
          <cell r="BS35" t="str">
            <v xml:space="preserve"> 31.8</v>
          </cell>
          <cell r="BT35" t="str">
            <v>0.36</v>
          </cell>
          <cell r="BU35" t="str">
            <v xml:space="preserve"> 33.7</v>
          </cell>
          <cell r="BV35" t="str">
            <v>0.35</v>
          </cell>
          <cell r="BW35" t="str">
            <v xml:space="preserve">  5.6</v>
          </cell>
          <cell r="BX35" t="str">
            <v>0.24</v>
          </cell>
          <cell r="BY35" t="str">
            <v xml:space="preserve">  2.650</v>
          </cell>
          <cell r="BZ35" t="str">
            <v>0.29</v>
          </cell>
          <cell r="CA35" t="str">
            <v xml:space="preserve">  0.300</v>
          </cell>
          <cell r="CB35" t="str">
            <v>0.30</v>
          </cell>
          <cell r="CC35" t="str">
            <v>0.30</v>
          </cell>
          <cell r="CD35" t="str">
            <v>0.21</v>
          </cell>
          <cell r="CE35">
            <v>40</v>
          </cell>
        </row>
        <row r="36">
          <cell r="A36">
            <v>5963</v>
          </cell>
          <cell r="B36" t="str">
            <v>1455621</v>
          </cell>
          <cell r="C36" t="str">
            <v>TORDO LLORON 5963</v>
          </cell>
          <cell r="D36" t="str">
            <v>H225</v>
          </cell>
          <cell r="E36" t="str">
            <v>LA MAGDALENA</v>
          </cell>
          <cell r="F36" t="str">
            <v>Macho</v>
          </cell>
          <cell r="G36">
            <v>40068</v>
          </cell>
          <cell r="H36" t="str">
            <v>PN</v>
          </cell>
          <cell r="I36" t="str">
            <v>1405943</v>
          </cell>
          <cell r="J36" t="str">
            <v>1413983</v>
          </cell>
          <cell r="K36" t="str">
            <v xml:space="preserve">  1.1</v>
          </cell>
          <cell r="L36" t="str">
            <v>0.36</v>
          </cell>
          <cell r="M36" t="str">
            <v xml:space="preserve"> 20.1</v>
          </cell>
          <cell r="N36" t="str">
            <v>0.30</v>
          </cell>
          <cell r="O36" t="str">
            <v xml:space="preserve"> 31.2</v>
          </cell>
          <cell r="P36" t="str">
            <v>0.32</v>
          </cell>
          <cell r="Q36" t="str">
            <v xml:space="preserve"> 32.5</v>
          </cell>
          <cell r="R36" t="str">
            <v>0.31</v>
          </cell>
          <cell r="S36" t="str">
            <v xml:space="preserve">  6.7</v>
          </cell>
          <cell r="T36" t="str">
            <v>0.09</v>
          </cell>
          <cell r="U36" t="str">
            <v xml:space="preserve"> -0.10</v>
          </cell>
          <cell r="V36" t="str">
            <v>0.28</v>
          </cell>
          <cell r="W36" t="str">
            <v xml:space="preserve">  1.360</v>
          </cell>
          <cell r="X36" t="str">
            <v>0.26</v>
          </cell>
          <cell r="Y36" t="str">
            <v xml:space="preserve">  0.640</v>
          </cell>
          <cell r="Z36" t="str">
            <v>0.26</v>
          </cell>
          <cell r="AA36" t="str">
            <v>LOS TORDOS S.A.</v>
          </cell>
          <cell r="AB36" t="str">
            <v>SALTO</v>
          </cell>
          <cell r="AC36" t="str">
            <v>ANCARES BIFE ANCHO 16</v>
          </cell>
          <cell r="AD36" t="str">
            <v>MAGDALENA BICH 4448</v>
          </cell>
          <cell r="AE36" t="str">
            <v>1373170 ANCARES GODUNOV 37 25</v>
          </cell>
          <cell r="AF36" t="str">
            <v>1323477 ANITAS 66 U MARK DOM 3-4</v>
          </cell>
          <cell r="AG36" t="str">
            <v>1354285 TORDO ESPA 1537</v>
          </cell>
          <cell r="AH36" t="str">
            <v>1330675 MAGDALENA MALEVA 518</v>
          </cell>
          <cell r="AI36" t="str">
            <v>30%</v>
          </cell>
          <cell r="AJ36" t="str">
            <v>50%</v>
          </cell>
          <cell r="AK36" t="str">
            <v>60%</v>
          </cell>
          <cell r="AL36" t="str">
            <v>70%</v>
          </cell>
          <cell r="AM36" t="str">
            <v>70%</v>
          </cell>
          <cell r="AN36" t="str">
            <v>50%</v>
          </cell>
          <cell r="AO36" t="str">
            <v>5%</v>
          </cell>
          <cell r="AP36" t="str">
            <v>100%</v>
          </cell>
          <cell r="AQ36">
            <v>3</v>
          </cell>
          <cell r="AR36">
            <v>1</v>
          </cell>
          <cell r="AS36">
            <v>1</v>
          </cell>
          <cell r="AT36">
            <v>2</v>
          </cell>
          <cell r="AU36">
            <v>2</v>
          </cell>
          <cell r="AV36">
            <v>1</v>
          </cell>
          <cell r="AW36">
            <v>6</v>
          </cell>
          <cell r="AX36">
            <v>6</v>
          </cell>
          <cell r="AY36" t="str">
            <v xml:space="preserve">  0.8</v>
          </cell>
          <cell r="AZ36" t="str">
            <v>0.80</v>
          </cell>
          <cell r="BA36" t="str">
            <v xml:space="preserve"> 22.5</v>
          </cell>
          <cell r="BB36" t="str">
            <v>0.74</v>
          </cell>
          <cell r="BC36" t="str">
            <v xml:space="preserve"> 36.8</v>
          </cell>
          <cell r="BD36" t="str">
            <v>0.74</v>
          </cell>
          <cell r="BE36" t="str">
            <v xml:space="preserve"> 43.1</v>
          </cell>
          <cell r="BF36" t="str">
            <v>0.72</v>
          </cell>
          <cell r="BG36" t="str">
            <v xml:space="preserve">  6.0</v>
          </cell>
          <cell r="BH36" t="str">
            <v>0.20</v>
          </cell>
          <cell r="BI36" t="str">
            <v xml:space="preserve">  2.260</v>
          </cell>
          <cell r="BJ36" t="str">
            <v>0.68</v>
          </cell>
          <cell r="BK36" t="str">
            <v xml:space="preserve">  0.330</v>
          </cell>
          <cell r="BL36" t="str">
            <v>0.69</v>
          </cell>
          <cell r="BM36" t="str">
            <v>0.50</v>
          </cell>
          <cell r="BN36" t="str">
            <v>0.63</v>
          </cell>
          <cell r="BO36" t="str">
            <v xml:space="preserve">  2.0</v>
          </cell>
          <cell r="BP36" t="str">
            <v>0.28</v>
          </cell>
          <cell r="BQ36" t="str">
            <v xml:space="preserve"> 15.4</v>
          </cell>
          <cell r="BR36" t="str">
            <v>0.31</v>
          </cell>
          <cell r="BS36" t="str">
            <v xml:space="preserve"> 24.0</v>
          </cell>
          <cell r="BT36" t="str">
            <v>0.31</v>
          </cell>
          <cell r="BU36" t="str">
            <v xml:space="preserve"> 25.4</v>
          </cell>
          <cell r="BV36" t="str">
            <v>0.32</v>
          </cell>
          <cell r="BW36" t="str">
            <v xml:space="preserve">  7.4</v>
          </cell>
          <cell r="BX36" t="str">
            <v>0.21</v>
          </cell>
          <cell r="BY36" t="str">
            <v xml:space="preserve">  0.710</v>
          </cell>
          <cell r="BZ36" t="str">
            <v>0.28</v>
          </cell>
          <cell r="CA36" t="str">
            <v xml:space="preserve">  0.300</v>
          </cell>
          <cell r="CB36" t="str">
            <v>0.29</v>
          </cell>
          <cell r="CC36" t="str">
            <v>-.60</v>
          </cell>
          <cell r="CD36" t="str">
            <v>0.19</v>
          </cell>
          <cell r="CE36">
            <v>35</v>
          </cell>
        </row>
        <row r="37">
          <cell r="A37">
            <v>5968</v>
          </cell>
          <cell r="B37" t="str">
            <v>1455626</v>
          </cell>
          <cell r="C37" t="str">
            <v>MAGDALENA LLORONA 5968</v>
          </cell>
          <cell r="D37" t="str">
            <v>H225</v>
          </cell>
          <cell r="E37" t="str">
            <v>LA MAGDALENA</v>
          </cell>
          <cell r="F37" t="str">
            <v>Hembra</v>
          </cell>
          <cell r="G37">
            <v>40068</v>
          </cell>
          <cell r="H37" t="str">
            <v>PN</v>
          </cell>
          <cell r="I37" t="str">
            <v>1405943</v>
          </cell>
          <cell r="J37" t="str">
            <v>1424864</v>
          </cell>
          <cell r="K37" t="str">
            <v xml:space="preserve">  1.7</v>
          </cell>
          <cell r="L37" t="str">
            <v>0.36</v>
          </cell>
          <cell r="M37" t="str">
            <v xml:space="preserve"> 25.8</v>
          </cell>
          <cell r="N37" t="str">
            <v>0.29</v>
          </cell>
          <cell r="O37" t="str">
            <v xml:space="preserve"> 42.1</v>
          </cell>
          <cell r="P37" t="str">
            <v>0.31</v>
          </cell>
          <cell r="Q37" t="str">
            <v xml:space="preserve"> 45.6</v>
          </cell>
          <cell r="R37" t="str">
            <v>0.30</v>
          </cell>
          <cell r="S37" t="str">
            <v xml:space="preserve">  5.2</v>
          </cell>
          <cell r="T37" t="str">
            <v>0.09</v>
          </cell>
          <cell r="U37" t="str">
            <v xml:space="preserve">  0.50</v>
          </cell>
          <cell r="V37" t="str">
            <v>0.15</v>
          </cell>
          <cell r="W37" t="str">
            <v xml:space="preserve">  2.840</v>
          </cell>
          <cell r="X37" t="str">
            <v>0.25</v>
          </cell>
          <cell r="Y37" t="str">
            <v xml:space="preserve">  0.380</v>
          </cell>
          <cell r="Z37" t="str">
            <v>0.26</v>
          </cell>
          <cell r="AA37" t="str">
            <v>LOS TORDOS S.A.</v>
          </cell>
          <cell r="AB37" t="str">
            <v>SALTO</v>
          </cell>
          <cell r="AC37" t="str">
            <v>ANCARES BIFE ANCHO 16</v>
          </cell>
          <cell r="AD37" t="str">
            <v>MAGDALENA LT 441 - 4943</v>
          </cell>
          <cell r="AE37" t="str">
            <v>1373170 ANCARES GODUNOV 37 25</v>
          </cell>
          <cell r="AF37" t="str">
            <v>1323477 ANITAS 66 U MARK DOM 3-4</v>
          </cell>
          <cell r="AG37" t="str">
            <v>1330600 TORDO BUILDER 441</v>
          </cell>
          <cell r="AH37" t="str">
            <v>1345338 MAGDALENA MALENA 961</v>
          </cell>
          <cell r="AI37" t="str">
            <v>50%</v>
          </cell>
          <cell r="AJ37" t="str">
            <v>5%</v>
          </cell>
          <cell r="AK37" t="str">
            <v>10%</v>
          </cell>
          <cell r="AL37" t="str">
            <v>10%</v>
          </cell>
          <cell r="AM37" t="str">
            <v>80%</v>
          </cell>
          <cell r="AN37" t="str">
            <v>10%</v>
          </cell>
          <cell r="AO37" t="str">
            <v>10%</v>
          </cell>
          <cell r="AP37" t="str">
            <v>70%</v>
          </cell>
          <cell r="AQ37">
            <v>1</v>
          </cell>
          <cell r="AR37">
            <v>6</v>
          </cell>
          <cell r="AS37">
            <v>5</v>
          </cell>
          <cell r="AT37">
            <v>5</v>
          </cell>
          <cell r="AU37">
            <v>3</v>
          </cell>
          <cell r="AV37">
            <v>5</v>
          </cell>
          <cell r="AW37">
            <v>5</v>
          </cell>
          <cell r="AX37">
            <v>2</v>
          </cell>
          <cell r="AY37" t="str">
            <v xml:space="preserve">  0.8</v>
          </cell>
          <cell r="AZ37" t="str">
            <v>0.80</v>
          </cell>
          <cell r="BA37" t="str">
            <v xml:space="preserve"> 22.5</v>
          </cell>
          <cell r="BB37" t="str">
            <v>0.74</v>
          </cell>
          <cell r="BC37" t="str">
            <v xml:space="preserve"> 36.8</v>
          </cell>
          <cell r="BD37" t="str">
            <v>0.74</v>
          </cell>
          <cell r="BE37" t="str">
            <v xml:space="preserve"> 43.1</v>
          </cell>
          <cell r="BF37" t="str">
            <v>0.72</v>
          </cell>
          <cell r="BG37" t="str">
            <v xml:space="preserve">  6.0</v>
          </cell>
          <cell r="BH37" t="str">
            <v>0.20</v>
          </cell>
          <cell r="BI37" t="str">
            <v xml:space="preserve">  2.260</v>
          </cell>
          <cell r="BJ37" t="str">
            <v>0.68</v>
          </cell>
          <cell r="BK37" t="str">
            <v xml:space="preserve">  0.330</v>
          </cell>
          <cell r="BL37" t="str">
            <v>0.69</v>
          </cell>
          <cell r="BM37" t="str">
            <v>0.50</v>
          </cell>
          <cell r="BN37" t="str">
            <v>0.63</v>
          </cell>
          <cell r="BO37" t="str">
            <v xml:space="preserve">  2.4</v>
          </cell>
          <cell r="BP37" t="str">
            <v>0.27</v>
          </cell>
          <cell r="BQ37" t="str">
            <v xml:space="preserve"> 24.2</v>
          </cell>
          <cell r="BR37" t="str">
            <v>0.23</v>
          </cell>
          <cell r="BS37" t="str">
            <v xml:space="preserve"> 36.8</v>
          </cell>
          <cell r="BT37" t="str">
            <v>0.24</v>
          </cell>
          <cell r="BU37" t="str">
            <v xml:space="preserve"> 38.3</v>
          </cell>
          <cell r="BV37" t="str">
            <v>0.23</v>
          </cell>
          <cell r="BW37" t="str">
            <v xml:space="preserve">  4.4</v>
          </cell>
          <cell r="BX37" t="str">
            <v>0.22</v>
          </cell>
          <cell r="BY37" t="str">
            <v xml:space="preserve">  2.260</v>
          </cell>
          <cell r="BZ37" t="str">
            <v>0.20</v>
          </cell>
          <cell r="CA37" t="str">
            <v xml:space="preserve">  0.200</v>
          </cell>
          <cell r="CB37" t="str">
            <v>0.20</v>
          </cell>
          <cell r="CC37" t="str">
            <v>0.30</v>
          </cell>
          <cell r="CD37" t="str">
            <v>0.14</v>
          </cell>
          <cell r="CE37">
            <v>35</v>
          </cell>
        </row>
        <row r="38">
          <cell r="A38">
            <v>6074</v>
          </cell>
          <cell r="B38" t="str">
            <v>1455719</v>
          </cell>
          <cell r="C38" t="str">
            <v>MAGDALENA SALVADOR 6074</v>
          </cell>
          <cell r="D38" t="str">
            <v>H225</v>
          </cell>
          <cell r="E38" t="str">
            <v>LA MAGDALENA</v>
          </cell>
          <cell r="F38" t="str">
            <v>Macho</v>
          </cell>
          <cell r="G38">
            <v>40088</v>
          </cell>
          <cell r="H38" t="str">
            <v>PN</v>
          </cell>
          <cell r="I38" t="str">
            <v>1415487</v>
          </cell>
          <cell r="J38" t="str">
            <v>1377024</v>
          </cell>
          <cell r="K38" t="str">
            <v xml:space="preserve">  2.4</v>
          </cell>
          <cell r="L38" t="str">
            <v>0.38</v>
          </cell>
          <cell r="M38" t="str">
            <v xml:space="preserve"> 25.9</v>
          </cell>
          <cell r="N38" t="str">
            <v>0.32</v>
          </cell>
          <cell r="O38" t="str">
            <v xml:space="preserve"> 41.5</v>
          </cell>
          <cell r="P38" t="str">
            <v>0.33</v>
          </cell>
          <cell r="Q38" t="str">
            <v xml:space="preserve"> 48.0</v>
          </cell>
          <cell r="R38" t="str">
            <v>0.32</v>
          </cell>
          <cell r="S38" t="str">
            <v xml:space="preserve">  2.7</v>
          </cell>
          <cell r="T38" t="str">
            <v>0.12</v>
          </cell>
          <cell r="U38" t="str">
            <v xml:space="preserve">  0.50</v>
          </cell>
          <cell r="V38" t="str">
            <v>0.29</v>
          </cell>
          <cell r="W38" t="str">
            <v xml:space="preserve">  2.650</v>
          </cell>
          <cell r="X38" t="str">
            <v>0.27</v>
          </cell>
          <cell r="Y38" t="str">
            <v xml:space="preserve">  0.130</v>
          </cell>
          <cell r="Z38" t="str">
            <v>0.28</v>
          </cell>
          <cell r="AA38" t="str">
            <v>LOS TORDOS S.A.</v>
          </cell>
          <cell r="AB38" t="str">
            <v>SALTO</v>
          </cell>
          <cell r="AC38" t="str">
            <v>SATUR FORC BOOMER-3697</v>
          </cell>
          <cell r="AD38" t="str">
            <v>MAGDALENA JUNIOR 2516</v>
          </cell>
          <cell r="AE38" t="str">
            <v>S000042 FORC 29F BOOMER 18L</v>
          </cell>
          <cell r="AF38" t="str">
            <v>1351217 SATUR STOCKMASTER TE - 2846     T.E.</v>
          </cell>
          <cell r="AG38" t="str">
            <v>1326532 LT 244</v>
          </cell>
          <cell r="AH38" t="str">
            <v>1292954 HORNERA WISDOM 620 F</v>
          </cell>
          <cell r="AI38" t="str">
            <v>90%</v>
          </cell>
          <cell r="AJ38" t="str">
            <v>5%</v>
          </cell>
          <cell r="AK38" t="str">
            <v>10%</v>
          </cell>
          <cell r="AL38" t="str">
            <v>5%</v>
          </cell>
          <cell r="AM38" t="str">
            <v>95%</v>
          </cell>
          <cell r="AN38" t="str">
            <v>20%</v>
          </cell>
          <cell r="AO38" t="str">
            <v>30%</v>
          </cell>
          <cell r="AP38" t="str">
            <v>70%</v>
          </cell>
          <cell r="AQ38">
            <v>4</v>
          </cell>
          <cell r="AR38">
            <v>6</v>
          </cell>
          <cell r="AS38">
            <v>5</v>
          </cell>
          <cell r="AT38">
            <v>6</v>
          </cell>
          <cell r="AU38">
            <v>5</v>
          </cell>
          <cell r="AV38">
            <v>4</v>
          </cell>
          <cell r="AW38">
            <v>3</v>
          </cell>
          <cell r="AX38">
            <v>2</v>
          </cell>
          <cell r="AY38" t="str">
            <v xml:space="preserve">  2.0</v>
          </cell>
          <cell r="AZ38" t="str">
            <v>0.81</v>
          </cell>
          <cell r="BA38" t="str">
            <v xml:space="preserve"> 24.3</v>
          </cell>
          <cell r="BB38" t="str">
            <v>0.76</v>
          </cell>
          <cell r="BC38" t="str">
            <v xml:space="preserve"> 34.1</v>
          </cell>
          <cell r="BD38" t="str">
            <v>0.69</v>
          </cell>
          <cell r="BE38" t="str">
            <v xml:space="preserve"> 43.8</v>
          </cell>
          <cell r="BF38" t="str">
            <v>0.65</v>
          </cell>
          <cell r="BG38" t="str">
            <v xml:space="preserve">  5.7</v>
          </cell>
          <cell r="BH38" t="str">
            <v>0.19</v>
          </cell>
          <cell r="BI38" t="str">
            <v xml:space="preserve">  2.520</v>
          </cell>
          <cell r="BJ38" t="str">
            <v>0.57</v>
          </cell>
          <cell r="BK38" t="str">
            <v xml:space="preserve">  0.080</v>
          </cell>
          <cell r="BL38" t="str">
            <v>0.57</v>
          </cell>
          <cell r="BM38" t="str">
            <v>0.40</v>
          </cell>
          <cell r="BN38" t="str">
            <v>0.54</v>
          </cell>
          <cell r="BO38" t="str">
            <v xml:space="preserve">  2.0</v>
          </cell>
          <cell r="BP38" t="str">
            <v>0.45</v>
          </cell>
          <cell r="BQ38" t="str">
            <v xml:space="preserve"> 20.7</v>
          </cell>
          <cell r="BR38" t="str">
            <v>0.39</v>
          </cell>
          <cell r="BS38" t="str">
            <v xml:space="preserve"> 40.6</v>
          </cell>
          <cell r="BT38" t="str">
            <v>0.40</v>
          </cell>
          <cell r="BU38" t="str">
            <v xml:space="preserve"> 43.1</v>
          </cell>
          <cell r="BV38" t="str">
            <v>0.39</v>
          </cell>
          <cell r="BW38" t="str">
            <v xml:space="preserve"> -0.2</v>
          </cell>
          <cell r="BX38" t="str">
            <v>0.34</v>
          </cell>
          <cell r="BY38" t="str">
            <v xml:space="preserve">  1.810</v>
          </cell>
          <cell r="BZ38" t="str">
            <v>0.34</v>
          </cell>
          <cell r="CA38" t="str">
            <v xml:space="preserve">  0.200</v>
          </cell>
          <cell r="CB38" t="str">
            <v>0.35</v>
          </cell>
          <cell r="CC38" t="str">
            <v>0.00</v>
          </cell>
          <cell r="CD38" t="str">
            <v>0.25</v>
          </cell>
          <cell r="CE38">
            <v>42</v>
          </cell>
        </row>
        <row r="39">
          <cell r="A39">
            <v>6092</v>
          </cell>
          <cell r="B39" t="str">
            <v>1455735</v>
          </cell>
          <cell r="C39" t="str">
            <v>TORDO TACUA 6092</v>
          </cell>
          <cell r="D39" t="str">
            <v>H225</v>
          </cell>
          <cell r="E39" t="str">
            <v>LA MAGDALENA</v>
          </cell>
          <cell r="F39" t="str">
            <v>Macho</v>
          </cell>
          <cell r="G39">
            <v>40091</v>
          </cell>
          <cell r="H39" t="str">
            <v>PN</v>
          </cell>
          <cell r="I39" t="str">
            <v>1414054</v>
          </cell>
          <cell r="J39" t="str">
            <v>1370558</v>
          </cell>
          <cell r="K39" t="str">
            <v xml:space="preserve">  1.7</v>
          </cell>
          <cell r="L39" t="str">
            <v>0.38</v>
          </cell>
          <cell r="M39" t="str">
            <v xml:space="preserve"> 20.6</v>
          </cell>
          <cell r="N39" t="str">
            <v>0.31</v>
          </cell>
          <cell r="O39" t="str">
            <v xml:space="preserve"> 33.0</v>
          </cell>
          <cell r="P39" t="str">
            <v>0.33</v>
          </cell>
          <cell r="Q39" t="str">
            <v xml:space="preserve"> 39.2</v>
          </cell>
          <cell r="R39" t="str">
            <v>0.31</v>
          </cell>
          <cell r="S39" t="str">
            <v xml:space="preserve">  5.3</v>
          </cell>
          <cell r="T39" t="str">
            <v>0.09</v>
          </cell>
          <cell r="U39" t="str">
            <v xml:space="preserve">  1.00</v>
          </cell>
          <cell r="V39" t="str">
            <v>0.27</v>
          </cell>
          <cell r="W39" t="str">
            <v xml:space="preserve">  3.230</v>
          </cell>
          <cell r="X39" t="str">
            <v>0.24</v>
          </cell>
          <cell r="Y39" t="str">
            <v xml:space="preserve">  0.130</v>
          </cell>
          <cell r="Z39" t="str">
            <v>0.25</v>
          </cell>
          <cell r="AA39" t="str">
            <v>LOS TORDOS S.A.</v>
          </cell>
          <cell r="AB39" t="str">
            <v>SALTO</v>
          </cell>
          <cell r="AC39" t="str">
            <v>TORDO LT 2599-4532</v>
          </cell>
          <cell r="AD39" t="str">
            <v>MAGDALENA BARRIL 2358</v>
          </cell>
          <cell r="AE39" t="str">
            <v>1377314 TORDO JUNIOR 2599</v>
          </cell>
          <cell r="AF39" t="str">
            <v>1366974 MAGDALENA BARRIL 2203</v>
          </cell>
          <cell r="AG39" t="str">
            <v>1322364 LT 113</v>
          </cell>
          <cell r="AH39" t="str">
            <v>1348633 MAGDALENA WRANGLER 1154</v>
          </cell>
          <cell r="AI39" t="str">
            <v>50%</v>
          </cell>
          <cell r="AJ39" t="str">
            <v>40%</v>
          </cell>
          <cell r="AK39" t="str">
            <v>50%</v>
          </cell>
          <cell r="AL39" t="str">
            <v>30%</v>
          </cell>
          <cell r="AM39" t="str">
            <v>80%</v>
          </cell>
          <cell r="AN39" t="str">
            <v>5%</v>
          </cell>
          <cell r="AO39" t="str">
            <v>30%</v>
          </cell>
          <cell r="AP39" t="str">
            <v>10%</v>
          </cell>
          <cell r="AQ39">
            <v>1</v>
          </cell>
          <cell r="AR39">
            <v>2</v>
          </cell>
          <cell r="AS39">
            <v>1</v>
          </cell>
          <cell r="AT39">
            <v>3</v>
          </cell>
          <cell r="AU39">
            <v>3</v>
          </cell>
          <cell r="AV39">
            <v>6</v>
          </cell>
          <cell r="AW39">
            <v>3</v>
          </cell>
          <cell r="AX39">
            <v>5</v>
          </cell>
          <cell r="AY39" t="str">
            <v xml:space="preserve">  1.9</v>
          </cell>
          <cell r="AZ39" t="str">
            <v>0.58</v>
          </cell>
          <cell r="BA39" t="str">
            <v xml:space="preserve"> 22.3</v>
          </cell>
          <cell r="BB39" t="str">
            <v>0.53</v>
          </cell>
          <cell r="BC39" t="str">
            <v xml:space="preserve"> 36.2</v>
          </cell>
          <cell r="BD39" t="str">
            <v>0.49</v>
          </cell>
          <cell r="BE39" t="str">
            <v xml:space="preserve"> 44.5</v>
          </cell>
          <cell r="BF39" t="str">
            <v>0.43</v>
          </cell>
          <cell r="BG39" t="str">
            <v xml:space="preserve">  4.1</v>
          </cell>
          <cell r="BH39" t="str">
            <v>0.09</v>
          </cell>
          <cell r="BI39" t="str">
            <v xml:space="preserve">  3.550</v>
          </cell>
          <cell r="BJ39" t="str">
            <v>0.36</v>
          </cell>
          <cell r="BK39" t="str">
            <v xml:space="preserve">  0.130</v>
          </cell>
          <cell r="BL39" t="str">
            <v>0.35</v>
          </cell>
          <cell r="BM39" t="str">
            <v>1.20</v>
          </cell>
          <cell r="BN39" t="str">
            <v>0.23</v>
          </cell>
          <cell r="BO39" t="str">
            <v xml:space="preserve">  2.0</v>
          </cell>
          <cell r="BP39" t="str">
            <v>0.44</v>
          </cell>
          <cell r="BQ39" t="str">
            <v xml:space="preserve"> 18.9</v>
          </cell>
          <cell r="BR39" t="str">
            <v>0.37</v>
          </cell>
          <cell r="BS39" t="str">
            <v xml:space="preserve"> 29.7</v>
          </cell>
          <cell r="BT39" t="str">
            <v>0.39</v>
          </cell>
          <cell r="BU39" t="str">
            <v xml:space="preserve"> 33.6</v>
          </cell>
          <cell r="BV39" t="str">
            <v>0.37</v>
          </cell>
          <cell r="BW39" t="str">
            <v xml:space="preserve">  6.4</v>
          </cell>
          <cell r="BX39" t="str">
            <v>0.30</v>
          </cell>
          <cell r="BY39" t="str">
            <v xml:space="preserve">  2.650</v>
          </cell>
          <cell r="BZ39" t="str">
            <v>0.28</v>
          </cell>
          <cell r="CA39" t="str">
            <v xml:space="preserve">  0.050</v>
          </cell>
          <cell r="CB39" t="str">
            <v>0.27</v>
          </cell>
          <cell r="CC39" t="str">
            <v>0.30</v>
          </cell>
          <cell r="CD39" t="str">
            <v>0.24</v>
          </cell>
          <cell r="CE39">
            <v>39</v>
          </cell>
        </row>
        <row r="40">
          <cell r="A40">
            <v>6188</v>
          </cell>
          <cell r="B40" t="str">
            <v>1455804</v>
          </cell>
          <cell r="C40" t="str">
            <v>TORDO LLORON 6188</v>
          </cell>
          <cell r="D40" t="str">
            <v>H225</v>
          </cell>
          <cell r="E40" t="str">
            <v>LA MAGDALENA</v>
          </cell>
          <cell r="F40" t="str">
            <v>Macho</v>
          </cell>
          <cell r="G40">
            <v>40113</v>
          </cell>
          <cell r="H40" t="str">
            <v>PN</v>
          </cell>
          <cell r="I40" t="str">
            <v>1405943</v>
          </cell>
          <cell r="J40" t="str">
            <v>1409236</v>
          </cell>
          <cell r="K40" t="str">
            <v xml:space="preserve">  1.7</v>
          </cell>
          <cell r="L40" t="str">
            <v>0.38</v>
          </cell>
          <cell r="M40" t="str">
            <v xml:space="preserve"> 22.7</v>
          </cell>
          <cell r="N40" t="str">
            <v>0.31</v>
          </cell>
          <cell r="O40" t="str">
            <v xml:space="preserve"> 36.3</v>
          </cell>
          <cell r="P40" t="str">
            <v>0.33</v>
          </cell>
          <cell r="Q40" t="str">
            <v xml:space="preserve"> 42.1</v>
          </cell>
          <cell r="R40" t="str">
            <v>0.29</v>
          </cell>
          <cell r="S40" t="str">
            <v xml:space="preserve">  7.7</v>
          </cell>
          <cell r="T40" t="str">
            <v>0.09</v>
          </cell>
          <cell r="U40" t="str">
            <v xml:space="preserve">  0.20</v>
          </cell>
          <cell r="V40" t="str">
            <v>0.30</v>
          </cell>
          <cell r="W40" t="str">
            <v xml:space="preserve">  2.000</v>
          </cell>
          <cell r="X40" t="str">
            <v>0.27</v>
          </cell>
          <cell r="Y40" t="str">
            <v xml:space="preserve">  0.150</v>
          </cell>
          <cell r="Z40" t="str">
            <v>0.28</v>
          </cell>
          <cell r="AA40" t="str">
            <v>LOS TORDOS S.A.</v>
          </cell>
          <cell r="AB40" t="str">
            <v>SALTO</v>
          </cell>
          <cell r="AC40" t="str">
            <v>ANCARES BIFE ANCHO 16</v>
          </cell>
          <cell r="AD40" t="str">
            <v>MAGDALENA TAPA 4119</v>
          </cell>
          <cell r="AE40" t="str">
            <v>1373170 ANCARES GODUNOV 37 25</v>
          </cell>
          <cell r="AF40" t="str">
            <v>1323477 ANITAS 66 U MARK DOM 3-4</v>
          </cell>
          <cell r="AG40" t="str">
            <v>1377707 TAURINO NET 2302</v>
          </cell>
          <cell r="AH40" t="str">
            <v>1345360 MAGDALENA MALEVA 983</v>
          </cell>
          <cell r="AI40" t="str">
            <v>50%</v>
          </cell>
          <cell r="AJ40" t="str">
            <v>20%</v>
          </cell>
          <cell r="AK40" t="str">
            <v>30%</v>
          </cell>
          <cell r="AL40" t="str">
            <v>20%</v>
          </cell>
          <cell r="AM40" t="str">
            <v>50%</v>
          </cell>
          <cell r="AN40" t="str">
            <v>30%</v>
          </cell>
          <cell r="AO40" t="str">
            <v>20%</v>
          </cell>
          <cell r="AP40" t="str">
            <v>95%</v>
          </cell>
          <cell r="AQ40">
            <v>1</v>
          </cell>
          <cell r="AR40">
            <v>4</v>
          </cell>
          <cell r="AS40">
            <v>3</v>
          </cell>
          <cell r="AT40">
            <v>4</v>
          </cell>
          <cell r="AU40">
            <v>1</v>
          </cell>
          <cell r="AV40">
            <v>3</v>
          </cell>
          <cell r="AW40">
            <v>4</v>
          </cell>
          <cell r="AX40">
            <v>5</v>
          </cell>
          <cell r="AY40" t="str">
            <v xml:space="preserve">  0.8</v>
          </cell>
          <cell r="AZ40" t="str">
            <v>0.80</v>
          </cell>
          <cell r="BA40" t="str">
            <v xml:space="preserve"> 22.5</v>
          </cell>
          <cell r="BB40" t="str">
            <v>0.74</v>
          </cell>
          <cell r="BC40" t="str">
            <v xml:space="preserve"> 36.8</v>
          </cell>
          <cell r="BD40" t="str">
            <v>0.74</v>
          </cell>
          <cell r="BE40" t="str">
            <v xml:space="preserve"> 43.1</v>
          </cell>
          <cell r="BF40" t="str">
            <v>0.72</v>
          </cell>
          <cell r="BG40" t="str">
            <v xml:space="preserve">  6.0</v>
          </cell>
          <cell r="BH40" t="str">
            <v>0.20</v>
          </cell>
          <cell r="BI40" t="str">
            <v xml:space="preserve">  2.260</v>
          </cell>
          <cell r="BJ40" t="str">
            <v>0.68</v>
          </cell>
          <cell r="BK40" t="str">
            <v xml:space="preserve">  0.330</v>
          </cell>
          <cell r="BL40" t="str">
            <v>0.69</v>
          </cell>
          <cell r="BM40" t="str">
            <v>0.50</v>
          </cell>
          <cell r="BN40" t="str">
            <v>0.63</v>
          </cell>
          <cell r="BO40" t="str">
            <v xml:space="preserve">  1.9</v>
          </cell>
          <cell r="BP40" t="str">
            <v>0.41</v>
          </cell>
          <cell r="BQ40" t="str">
            <v xml:space="preserve"> 16.9</v>
          </cell>
          <cell r="BR40" t="str">
            <v>0.34</v>
          </cell>
          <cell r="BS40" t="str">
            <v xml:space="preserve"> 29.1</v>
          </cell>
          <cell r="BT40" t="str">
            <v>0.36</v>
          </cell>
          <cell r="BU40" t="str">
            <v xml:space="preserve"> 35.0</v>
          </cell>
          <cell r="BV40" t="str">
            <v>0.35</v>
          </cell>
          <cell r="BW40" t="str">
            <v xml:space="preserve">  9.4</v>
          </cell>
          <cell r="BX40" t="str">
            <v>0.21</v>
          </cell>
          <cell r="BY40" t="str">
            <v xml:space="preserve">  0.520</v>
          </cell>
          <cell r="BZ40" t="str">
            <v>0.29</v>
          </cell>
          <cell r="CA40" t="str">
            <v xml:space="preserve"> -0.030</v>
          </cell>
          <cell r="CB40" t="str">
            <v>0.31</v>
          </cell>
          <cell r="CC40" t="str">
            <v>0.00</v>
          </cell>
          <cell r="CD40" t="str">
            <v>0.23</v>
          </cell>
          <cell r="CE40">
            <v>41</v>
          </cell>
        </row>
        <row r="41">
          <cell r="A41">
            <v>8010</v>
          </cell>
          <cell r="B41" t="str">
            <v>1440563</v>
          </cell>
          <cell r="C41" t="str">
            <v>CEIBAL 3116-01</v>
          </cell>
          <cell r="D41" t="str">
            <v>R253</v>
          </cell>
          <cell r="E41" t="str">
            <v>EL CEIBAL</v>
          </cell>
          <cell r="F41" t="str">
            <v>Macho</v>
          </cell>
          <cell r="G41">
            <v>39667</v>
          </cell>
          <cell r="H41" t="str">
            <v>PN</v>
          </cell>
          <cell r="I41" t="str">
            <v>1403495</v>
          </cell>
          <cell r="J41" t="str">
            <v>1404662</v>
          </cell>
          <cell r="K41" t="str">
            <v xml:space="preserve">  1.2</v>
          </cell>
          <cell r="L41" t="str">
            <v>0.39</v>
          </cell>
          <cell r="M41" t="str">
            <v xml:space="preserve"> 22.8</v>
          </cell>
          <cell r="N41" t="str">
            <v>0.32</v>
          </cell>
          <cell r="O41" t="str">
            <v xml:space="preserve"> 35.2</v>
          </cell>
          <cell r="P41" t="str">
            <v>0.34</v>
          </cell>
          <cell r="Q41" t="str">
            <v xml:space="preserve"> 43.4</v>
          </cell>
          <cell r="R41" t="str">
            <v>0.33</v>
          </cell>
          <cell r="S41" t="str">
            <v xml:space="preserve">  4.5</v>
          </cell>
          <cell r="T41" t="str">
            <v>0.12</v>
          </cell>
          <cell r="U41" t="str">
            <v xml:space="preserve">  0.60</v>
          </cell>
          <cell r="V41" t="str">
            <v>0.30</v>
          </cell>
          <cell r="W41" t="str">
            <v xml:space="preserve">  2.390</v>
          </cell>
          <cell r="X41" t="str">
            <v>0.27</v>
          </cell>
          <cell r="Y41" t="str">
            <v xml:space="preserve">  0.150</v>
          </cell>
          <cell r="Z41" t="str">
            <v>0.29</v>
          </cell>
          <cell r="AA41" t="str">
            <v>MARTIRENA, MIGUEL</v>
          </cell>
          <cell r="AB41" t="str">
            <v>TACUAREMBO</v>
          </cell>
          <cell r="AC41" t="str">
            <v>G.M.KULON 48</v>
          </cell>
          <cell r="AD41" t="str">
            <v>CEIBAL 2385-27</v>
          </cell>
          <cell r="AE41" t="str">
            <v>1351611 G.M. ADVANCE 150/9/34</v>
          </cell>
          <cell r="AF41" t="str">
            <v>1338509 G.M. 1087 CONO 183</v>
          </cell>
          <cell r="AG41" t="str">
            <v>1351611 G.M. ADVANCE 150/9/34</v>
          </cell>
          <cell r="AH41" t="str">
            <v>1361965 CEIBAL 1136 - 73</v>
          </cell>
          <cell r="AI41" t="str">
            <v>30%</v>
          </cell>
          <cell r="AJ41" t="str">
            <v>20%</v>
          </cell>
          <cell r="AK41" t="str">
            <v>30%</v>
          </cell>
          <cell r="AL41" t="str">
            <v>20%</v>
          </cell>
          <cell r="AM41" t="str">
            <v>90%</v>
          </cell>
          <cell r="AN41" t="str">
            <v>20%</v>
          </cell>
          <cell r="AO41" t="str">
            <v>20%</v>
          </cell>
          <cell r="AP41" t="str">
            <v>50%</v>
          </cell>
          <cell r="AQ41">
            <v>3</v>
          </cell>
          <cell r="AR41">
            <v>4</v>
          </cell>
          <cell r="AS41">
            <v>3</v>
          </cell>
          <cell r="AT41">
            <v>4</v>
          </cell>
          <cell r="AU41">
            <v>4</v>
          </cell>
          <cell r="AV41">
            <v>4</v>
          </cell>
          <cell r="AW41">
            <v>4</v>
          </cell>
          <cell r="AX41">
            <v>1</v>
          </cell>
          <cell r="AY41" t="str">
            <v xml:space="preserve">  1.5</v>
          </cell>
          <cell r="AZ41" t="str">
            <v>0.62</v>
          </cell>
          <cell r="BA41" t="str">
            <v xml:space="preserve"> 23.3</v>
          </cell>
          <cell r="BB41" t="str">
            <v>0.54</v>
          </cell>
          <cell r="BC41" t="str">
            <v xml:space="preserve"> 35.3</v>
          </cell>
          <cell r="BD41" t="str">
            <v>0.57</v>
          </cell>
          <cell r="BE41" t="str">
            <v xml:space="preserve"> 42.0</v>
          </cell>
          <cell r="BF41" t="str">
            <v>0.55</v>
          </cell>
          <cell r="BG41" t="str">
            <v xml:space="preserve">  4.7</v>
          </cell>
          <cell r="BH41" t="str">
            <v>0.20</v>
          </cell>
          <cell r="BI41" t="str">
            <v xml:space="preserve">  2.580</v>
          </cell>
          <cell r="BJ41" t="str">
            <v>0.50</v>
          </cell>
          <cell r="BK41" t="str">
            <v xml:space="preserve">  0.150</v>
          </cell>
          <cell r="BL41" t="str">
            <v>0.51</v>
          </cell>
          <cell r="BM41" t="str">
            <v>0.80</v>
          </cell>
          <cell r="BN41" t="str">
            <v>0.47</v>
          </cell>
          <cell r="BO41" t="str">
            <v xml:space="preserve"> -0.3</v>
          </cell>
          <cell r="BP41" t="str">
            <v>0.43</v>
          </cell>
          <cell r="BQ41" t="str">
            <v xml:space="preserve"> 16.0</v>
          </cell>
          <cell r="BR41" t="str">
            <v>0.36</v>
          </cell>
          <cell r="BS41" t="str">
            <v xml:space="preserve"> 25.6</v>
          </cell>
          <cell r="BT41" t="str">
            <v>0.37</v>
          </cell>
          <cell r="BU41" t="str">
            <v xml:space="preserve"> 34.1</v>
          </cell>
          <cell r="BV41" t="str">
            <v>0.36</v>
          </cell>
          <cell r="BW41" t="str">
            <v xml:space="preserve">  4.4</v>
          </cell>
          <cell r="BX41" t="str">
            <v>0.26</v>
          </cell>
          <cell r="BY41" t="str">
            <v xml:space="preserve">  0.710</v>
          </cell>
          <cell r="BZ41" t="str">
            <v>0.29</v>
          </cell>
          <cell r="CA41" t="str">
            <v xml:space="preserve">  0.180</v>
          </cell>
          <cell r="CB41" t="str">
            <v>0.30</v>
          </cell>
          <cell r="CC41" t="str">
            <v>0.40</v>
          </cell>
          <cell r="CD41" t="str">
            <v>0.21</v>
          </cell>
          <cell r="CE41">
            <v>38</v>
          </cell>
        </row>
        <row r="42">
          <cell r="A42">
            <v>8034</v>
          </cell>
          <cell r="B42" t="str">
            <v>1440587</v>
          </cell>
          <cell r="C42" t="str">
            <v>CEIBAL 7480-07</v>
          </cell>
          <cell r="D42" t="str">
            <v>R253</v>
          </cell>
          <cell r="E42" t="str">
            <v>EL CEIBAL</v>
          </cell>
          <cell r="F42" t="str">
            <v>Macho</v>
          </cell>
          <cell r="G42">
            <v>39677</v>
          </cell>
          <cell r="H42" t="str">
            <v>PN</v>
          </cell>
          <cell r="I42" t="str">
            <v>1405908</v>
          </cell>
          <cell r="J42" t="str">
            <v>1404695</v>
          </cell>
          <cell r="K42" t="str">
            <v xml:space="preserve">  1.3</v>
          </cell>
          <cell r="L42" t="str">
            <v>0.37</v>
          </cell>
          <cell r="M42" t="str">
            <v xml:space="preserve"> 21.9</v>
          </cell>
          <cell r="N42" t="str">
            <v>0.30</v>
          </cell>
          <cell r="O42" t="str">
            <v xml:space="preserve"> 40.3</v>
          </cell>
          <cell r="P42" t="str">
            <v>0.33</v>
          </cell>
          <cell r="Q42" t="str">
            <v xml:space="preserve"> 46.2</v>
          </cell>
          <cell r="R42" t="str">
            <v>0.32</v>
          </cell>
          <cell r="S42" t="str">
            <v xml:space="preserve">  4.5</v>
          </cell>
          <cell r="T42" t="str">
            <v>0.09</v>
          </cell>
          <cell r="U42" t="str">
            <v xml:space="preserve">  0.60</v>
          </cell>
          <cell r="V42" t="str">
            <v>0.29</v>
          </cell>
          <cell r="W42" t="str">
            <v xml:space="preserve">  2.260</v>
          </cell>
          <cell r="X42" t="str">
            <v>0.26</v>
          </cell>
          <cell r="Y42" t="str">
            <v xml:space="preserve">  0.130</v>
          </cell>
          <cell r="Z42" t="str">
            <v>0.28</v>
          </cell>
          <cell r="AA42" t="str">
            <v>MARTIRENA, MIGUEL</v>
          </cell>
          <cell r="AB42" t="str">
            <v>TACUAREMBO</v>
          </cell>
          <cell r="AC42" t="str">
            <v>ANCARES BIFE ANCHO 13</v>
          </cell>
          <cell r="AD42" t="str">
            <v>CEIBAL 7228-14</v>
          </cell>
          <cell r="AE42" t="str">
            <v>1373170 ANCARES GODUNOV 37 25</v>
          </cell>
          <cell r="AF42" t="str">
            <v>1343175 ANITAS 44 C SILVER PRINCE 4</v>
          </cell>
          <cell r="AG42" t="str">
            <v>1373572 CEIBAL 1964 - 127</v>
          </cell>
          <cell r="AH42" t="str">
            <v>1335529 CEIBAL 1657-26</v>
          </cell>
          <cell r="AI42" t="str">
            <v>30%</v>
          </cell>
          <cell r="AJ42" t="str">
            <v>30%</v>
          </cell>
          <cell r="AK42" t="str">
            <v>10%</v>
          </cell>
          <cell r="AL42" t="str">
            <v>5%</v>
          </cell>
          <cell r="AM42" t="str">
            <v>90%</v>
          </cell>
          <cell r="AN42" t="str">
            <v>20%</v>
          </cell>
          <cell r="AO42" t="str">
            <v>30%</v>
          </cell>
          <cell r="AP42" t="str">
            <v>50%</v>
          </cell>
          <cell r="AQ42">
            <v>3</v>
          </cell>
          <cell r="AR42">
            <v>3</v>
          </cell>
          <cell r="AS42">
            <v>5</v>
          </cell>
          <cell r="AT42">
            <v>6</v>
          </cell>
          <cell r="AU42">
            <v>4</v>
          </cell>
          <cell r="AV42">
            <v>4</v>
          </cell>
          <cell r="AW42">
            <v>3</v>
          </cell>
          <cell r="AX42">
            <v>1</v>
          </cell>
          <cell r="AY42" t="str">
            <v xml:space="preserve">  1.9</v>
          </cell>
          <cell r="AZ42" t="str">
            <v>0.73</v>
          </cell>
          <cell r="BA42" t="str">
            <v xml:space="preserve"> 23.3</v>
          </cell>
          <cell r="BB42" t="str">
            <v>0.66</v>
          </cell>
          <cell r="BC42" t="str">
            <v xml:space="preserve"> 36.1</v>
          </cell>
          <cell r="BD42" t="str">
            <v>0.68</v>
          </cell>
          <cell r="BE42" t="str">
            <v xml:space="preserve"> 38.1</v>
          </cell>
          <cell r="BF42" t="str">
            <v>0.67</v>
          </cell>
          <cell r="BG42" t="str">
            <v xml:space="preserve">  5.9</v>
          </cell>
          <cell r="BH42" t="str">
            <v>0.18</v>
          </cell>
          <cell r="BI42" t="str">
            <v xml:space="preserve">  2.970</v>
          </cell>
          <cell r="BJ42" t="str">
            <v>0.62</v>
          </cell>
          <cell r="BK42" t="str">
            <v xml:space="preserve">  0.130</v>
          </cell>
          <cell r="BL42" t="str">
            <v>0.64</v>
          </cell>
          <cell r="BM42" t="str">
            <v>0.40</v>
          </cell>
          <cell r="BN42" t="str">
            <v>0.58</v>
          </cell>
          <cell r="BO42" t="str">
            <v xml:space="preserve">  1.0</v>
          </cell>
          <cell r="BP42" t="str">
            <v>0.41</v>
          </cell>
          <cell r="BQ42" t="str">
            <v xml:space="preserve"> 18.2</v>
          </cell>
          <cell r="BR42" t="str">
            <v>0.34</v>
          </cell>
          <cell r="BS42" t="str">
            <v xml:space="preserve"> 35.9</v>
          </cell>
          <cell r="BT42" t="str">
            <v>0.36</v>
          </cell>
          <cell r="BU42" t="str">
            <v xml:space="preserve"> 42.3</v>
          </cell>
          <cell r="BV42" t="str">
            <v>0.35</v>
          </cell>
          <cell r="BW42" t="str">
            <v xml:space="preserve">  3.3</v>
          </cell>
          <cell r="BX42" t="str">
            <v>0.23</v>
          </cell>
          <cell r="BY42" t="str">
            <v xml:space="preserve">  0.970</v>
          </cell>
          <cell r="BZ42" t="str">
            <v>0.29</v>
          </cell>
          <cell r="CA42" t="str">
            <v xml:space="preserve">  0.280</v>
          </cell>
          <cell r="CB42" t="str">
            <v>0.31</v>
          </cell>
          <cell r="CC42" t="str">
            <v>0.70</v>
          </cell>
          <cell r="CD42" t="str">
            <v>0.19</v>
          </cell>
          <cell r="CE42">
            <v>33</v>
          </cell>
        </row>
        <row r="43">
          <cell r="A43">
            <v>8053</v>
          </cell>
          <cell r="B43" t="str">
            <v>1440606</v>
          </cell>
          <cell r="C43" t="str">
            <v>CEIBAL 7480-12</v>
          </cell>
          <cell r="D43" t="str">
            <v>R253</v>
          </cell>
          <cell r="E43" t="str">
            <v>EL CEIBAL</v>
          </cell>
          <cell r="F43" t="str">
            <v>Macho</v>
          </cell>
          <cell r="G43">
            <v>39691</v>
          </cell>
          <cell r="H43" t="str">
            <v>PN</v>
          </cell>
          <cell r="I43" t="str">
            <v>1405908</v>
          </cell>
          <cell r="J43" t="str">
            <v>1384864</v>
          </cell>
          <cell r="K43" t="str">
            <v xml:space="preserve">  1.6</v>
          </cell>
          <cell r="L43" t="str">
            <v>0.37</v>
          </cell>
          <cell r="M43" t="str">
            <v xml:space="preserve"> 18.4</v>
          </cell>
          <cell r="N43" t="str">
            <v>0.23</v>
          </cell>
          <cell r="O43" t="str">
            <v xml:space="preserve"> 31.5</v>
          </cell>
          <cell r="P43" t="str">
            <v>0.23</v>
          </cell>
          <cell r="Q43" t="str">
            <v xml:space="preserve"> 32.9</v>
          </cell>
          <cell r="R43" t="str">
            <v>0.23</v>
          </cell>
          <cell r="S43" t="str">
            <v xml:space="preserve">  3.9</v>
          </cell>
          <cell r="T43" t="str">
            <v>0.10</v>
          </cell>
          <cell r="U43" t="str">
            <v xml:space="preserve">  0.30</v>
          </cell>
          <cell r="V43" t="str">
            <v>0.15</v>
          </cell>
          <cell r="W43" t="str">
            <v xml:space="preserve">  1.550</v>
          </cell>
          <cell r="X43" t="str">
            <v>0.18</v>
          </cell>
          <cell r="Y43" t="str">
            <v xml:space="preserve">  0.200</v>
          </cell>
          <cell r="Z43" t="str">
            <v>0.19</v>
          </cell>
          <cell r="AA43" t="str">
            <v>MARTIRENA, MIGUEL</v>
          </cell>
          <cell r="AB43" t="str">
            <v>TACUAREMBO</v>
          </cell>
          <cell r="AC43" t="str">
            <v>ANCARES BIFE ANCHO 13</v>
          </cell>
          <cell r="AD43" t="str">
            <v>CEIBAL 1964 - 149</v>
          </cell>
          <cell r="AE43" t="str">
            <v>1373170 ANCARES GODUNOV 37 25</v>
          </cell>
          <cell r="AF43" t="str">
            <v>1343175 ANITAS 44 C SILVER PRINCE 4</v>
          </cell>
          <cell r="AG43" t="str">
            <v>1319965 G.M. ADVANCE 9012-5</v>
          </cell>
          <cell r="AH43" t="str">
            <v>1246579 FRANCIA DINKUM 32</v>
          </cell>
          <cell r="AI43" t="str">
            <v>50%</v>
          </cell>
          <cell r="AJ43" t="str">
            <v>70%</v>
          </cell>
          <cell r="AK43" t="str">
            <v>60%</v>
          </cell>
          <cell r="AL43" t="str">
            <v>70%</v>
          </cell>
          <cell r="AM43" t="str">
            <v>90%</v>
          </cell>
          <cell r="AN43" t="str">
            <v>40%</v>
          </cell>
          <cell r="AO43" t="str">
            <v>20%</v>
          </cell>
          <cell r="AP43" t="str">
            <v>90%</v>
          </cell>
          <cell r="AQ43">
            <v>1</v>
          </cell>
          <cell r="AR43">
            <v>2</v>
          </cell>
          <cell r="AS43">
            <v>1</v>
          </cell>
          <cell r="AT43">
            <v>2</v>
          </cell>
          <cell r="AU43">
            <v>4</v>
          </cell>
          <cell r="AV43">
            <v>2</v>
          </cell>
          <cell r="AW43">
            <v>4</v>
          </cell>
          <cell r="AX43">
            <v>4</v>
          </cell>
          <cell r="AY43" t="str">
            <v xml:space="preserve">  1.9</v>
          </cell>
          <cell r="AZ43" t="str">
            <v>0.73</v>
          </cell>
          <cell r="BA43" t="str">
            <v xml:space="preserve"> 23.3</v>
          </cell>
          <cell r="BB43" t="str">
            <v>0.66</v>
          </cell>
          <cell r="BC43" t="str">
            <v xml:space="preserve"> 36.1</v>
          </cell>
          <cell r="BD43" t="str">
            <v>0.68</v>
          </cell>
          <cell r="BE43" t="str">
            <v xml:space="preserve"> 38.1</v>
          </cell>
          <cell r="BF43" t="str">
            <v>0.67</v>
          </cell>
          <cell r="BG43" t="str">
            <v xml:space="preserve">  5.9</v>
          </cell>
          <cell r="BH43" t="str">
            <v>0.18</v>
          </cell>
          <cell r="BI43" t="str">
            <v xml:space="preserve">  2.970</v>
          </cell>
          <cell r="BJ43" t="str">
            <v>0.62</v>
          </cell>
          <cell r="BK43" t="str">
            <v xml:space="preserve">  0.130</v>
          </cell>
          <cell r="BL43" t="str">
            <v>0.64</v>
          </cell>
          <cell r="BM43" t="str">
            <v>0.40</v>
          </cell>
          <cell r="BN43" t="str">
            <v>0.58</v>
          </cell>
          <cell r="BO43" t="str">
            <v xml:space="preserve">  1.2</v>
          </cell>
          <cell r="BP43" t="str">
            <v>0.41</v>
          </cell>
          <cell r="BQ43" t="str">
            <v xml:space="preserve"> 13.0</v>
          </cell>
          <cell r="BR43" t="str">
            <v>0.34</v>
          </cell>
          <cell r="BS43" t="str">
            <v xml:space="preserve"> 26.1</v>
          </cell>
          <cell r="BT43" t="str">
            <v>0.34</v>
          </cell>
          <cell r="BU43" t="str">
            <v xml:space="preserve"> 27.1</v>
          </cell>
          <cell r="BV43" t="str">
            <v>0.34</v>
          </cell>
          <cell r="BW43" t="str">
            <v xml:space="preserve">  1.9</v>
          </cell>
          <cell r="BX43" t="str">
            <v>0.26</v>
          </cell>
          <cell r="BY43" t="str">
            <v xml:space="preserve">  0.000</v>
          </cell>
          <cell r="BZ43" t="str">
            <v>0.28</v>
          </cell>
          <cell r="CA43" t="str">
            <v xml:space="preserve">  0.280</v>
          </cell>
          <cell r="CB43" t="str">
            <v>0.29</v>
          </cell>
          <cell r="CC43" t="str">
            <v>0.20</v>
          </cell>
          <cell r="CD43" t="str">
            <v>0.18</v>
          </cell>
          <cell r="CE43">
            <v>39</v>
          </cell>
        </row>
        <row r="44">
          <cell r="A44">
            <v>8053</v>
          </cell>
          <cell r="B44" t="str">
            <v>1440606</v>
          </cell>
          <cell r="C44" t="str">
            <v>CEIBAL 7480-12</v>
          </cell>
          <cell r="D44" t="str">
            <v>R253</v>
          </cell>
          <cell r="E44" t="str">
            <v>EL CEIBAL</v>
          </cell>
          <cell r="F44" t="str">
            <v>Macho</v>
          </cell>
          <cell r="G44">
            <v>39691</v>
          </cell>
          <cell r="H44" t="str">
            <v>PN</v>
          </cell>
          <cell r="I44" t="str">
            <v>1405908</v>
          </cell>
          <cell r="J44" t="str">
            <v>1384864</v>
          </cell>
          <cell r="K44" t="str">
            <v xml:space="preserve">  1.6</v>
          </cell>
          <cell r="L44" t="str">
            <v>0.37</v>
          </cell>
          <cell r="M44" t="str">
            <v xml:space="preserve"> 18.4</v>
          </cell>
          <cell r="N44" t="str">
            <v>0.23</v>
          </cell>
          <cell r="O44" t="str">
            <v xml:space="preserve"> 31.5</v>
          </cell>
          <cell r="P44" t="str">
            <v>0.23</v>
          </cell>
          <cell r="Q44" t="str">
            <v xml:space="preserve"> 32.9</v>
          </cell>
          <cell r="R44" t="str">
            <v>0.23</v>
          </cell>
          <cell r="S44" t="str">
            <v xml:space="preserve">  3.9</v>
          </cell>
          <cell r="T44" t="str">
            <v>0.10</v>
          </cell>
          <cell r="U44" t="str">
            <v xml:space="preserve">  0.30</v>
          </cell>
          <cell r="V44" t="str">
            <v>0.15</v>
          </cell>
          <cell r="W44" t="str">
            <v xml:space="preserve">  1.550</v>
          </cell>
          <cell r="X44" t="str">
            <v>0.18</v>
          </cell>
          <cell r="Y44" t="str">
            <v xml:space="preserve">  0.200</v>
          </cell>
          <cell r="Z44" t="str">
            <v>0.19</v>
          </cell>
          <cell r="AA44" t="str">
            <v>MARTIRENA, MIGUEL</v>
          </cell>
          <cell r="AB44" t="str">
            <v>TACUAREMBO</v>
          </cell>
          <cell r="AC44" t="str">
            <v>ANCARES BIFE ANCHO 13</v>
          </cell>
          <cell r="AD44" t="str">
            <v>CEIBAL 1964 - 149</v>
          </cell>
          <cell r="AE44" t="str">
            <v>1373170 ANCARES GODUNOV 37 25</v>
          </cell>
          <cell r="AF44" t="str">
            <v>1343175 ANITAS 44 C SILVER PRINCE 4</v>
          </cell>
          <cell r="AG44" t="str">
            <v>1319965 G.M. ADVANCE 9012-5</v>
          </cell>
          <cell r="AH44" t="str">
            <v>1246579 FRANCIA DINKUM 32</v>
          </cell>
          <cell r="AI44" t="str">
            <v>50%</v>
          </cell>
          <cell r="AJ44" t="str">
            <v>70%</v>
          </cell>
          <cell r="AK44" t="str">
            <v>60%</v>
          </cell>
          <cell r="AL44" t="str">
            <v>70%</v>
          </cell>
          <cell r="AM44" t="str">
            <v>90%</v>
          </cell>
          <cell r="AN44" t="str">
            <v>40%</v>
          </cell>
          <cell r="AO44" t="str">
            <v>20%</v>
          </cell>
          <cell r="AP44" t="str">
            <v>90%</v>
          </cell>
          <cell r="AQ44">
            <v>1</v>
          </cell>
          <cell r="AR44">
            <v>2</v>
          </cell>
          <cell r="AS44">
            <v>1</v>
          </cell>
          <cell r="AT44">
            <v>2</v>
          </cell>
          <cell r="AU44">
            <v>4</v>
          </cell>
          <cell r="AV44">
            <v>2</v>
          </cell>
          <cell r="AW44">
            <v>4</v>
          </cell>
          <cell r="AX44">
            <v>4</v>
          </cell>
          <cell r="AY44" t="str">
            <v xml:space="preserve">  1.9</v>
          </cell>
          <cell r="AZ44" t="str">
            <v>0.73</v>
          </cell>
          <cell r="BA44" t="str">
            <v xml:space="preserve"> 23.3</v>
          </cell>
          <cell r="BB44" t="str">
            <v>0.66</v>
          </cell>
          <cell r="BC44" t="str">
            <v xml:space="preserve"> 36.1</v>
          </cell>
          <cell r="BD44" t="str">
            <v>0.68</v>
          </cell>
          <cell r="BE44" t="str">
            <v xml:space="preserve"> 38.1</v>
          </cell>
          <cell r="BF44" t="str">
            <v>0.67</v>
          </cell>
          <cell r="BG44" t="str">
            <v xml:space="preserve">  5.9</v>
          </cell>
          <cell r="BH44" t="str">
            <v>0.18</v>
          </cell>
          <cell r="BI44" t="str">
            <v xml:space="preserve">  2.970</v>
          </cell>
          <cell r="BJ44" t="str">
            <v>0.62</v>
          </cell>
          <cell r="BK44" t="str">
            <v xml:space="preserve">  0.130</v>
          </cell>
          <cell r="BL44" t="str">
            <v>0.64</v>
          </cell>
          <cell r="BM44" t="str">
            <v>0.40</v>
          </cell>
          <cell r="BN44" t="str">
            <v>0.58</v>
          </cell>
          <cell r="BO44" t="str">
            <v xml:space="preserve">  1.2</v>
          </cell>
          <cell r="BP44" t="str">
            <v>0.41</v>
          </cell>
          <cell r="BQ44" t="str">
            <v xml:space="preserve"> 13.0</v>
          </cell>
          <cell r="BR44" t="str">
            <v>0.34</v>
          </cell>
          <cell r="BS44" t="str">
            <v xml:space="preserve"> 26.1</v>
          </cell>
          <cell r="BT44" t="str">
            <v>0.34</v>
          </cell>
          <cell r="BU44" t="str">
            <v xml:space="preserve"> 27.1</v>
          </cell>
          <cell r="BV44" t="str">
            <v>0.34</v>
          </cell>
          <cell r="BW44" t="str">
            <v xml:space="preserve">  1.9</v>
          </cell>
          <cell r="BX44" t="str">
            <v>0.26</v>
          </cell>
          <cell r="BY44" t="str">
            <v xml:space="preserve">  0.000</v>
          </cell>
          <cell r="BZ44" t="str">
            <v>0.28</v>
          </cell>
          <cell r="CA44" t="str">
            <v xml:space="preserve">  0.280</v>
          </cell>
          <cell r="CB44" t="str">
            <v>0.29</v>
          </cell>
          <cell r="CC44" t="str">
            <v>0.20</v>
          </cell>
          <cell r="CD44" t="str">
            <v>0.18</v>
          </cell>
          <cell r="CE44">
            <v>39</v>
          </cell>
        </row>
        <row r="45">
          <cell r="A45">
            <v>8211</v>
          </cell>
          <cell r="B45" t="str">
            <v>1451563</v>
          </cell>
          <cell r="C45" t="str">
            <v>CEIBAL 5572-07</v>
          </cell>
          <cell r="D45" t="str">
            <v>R253</v>
          </cell>
          <cell r="E45" t="str">
            <v>EL CEIBAL</v>
          </cell>
          <cell r="F45" t="str">
            <v>Macho</v>
          </cell>
          <cell r="G45">
            <v>40036</v>
          </cell>
          <cell r="H45" t="str">
            <v>PN</v>
          </cell>
          <cell r="I45" t="str">
            <v>1371770</v>
          </cell>
          <cell r="J45" t="str">
            <v>1417682</v>
          </cell>
          <cell r="K45" t="str">
            <v xml:space="preserve">  2.2</v>
          </cell>
          <cell r="L45" t="str">
            <v>0.37</v>
          </cell>
          <cell r="M45" t="str">
            <v xml:space="preserve"> 23.9</v>
          </cell>
          <cell r="N45" t="str">
            <v>0.30</v>
          </cell>
          <cell r="O45" t="str">
            <v xml:space="preserve"> 43.2</v>
          </cell>
          <cell r="P45" t="str">
            <v>0.32</v>
          </cell>
          <cell r="Q45" t="str">
            <v xml:space="preserve"> 46.9</v>
          </cell>
          <cell r="R45" t="str">
            <v>0.31</v>
          </cell>
          <cell r="S45" t="str">
            <v xml:space="preserve">  5.6</v>
          </cell>
          <cell r="T45" t="str">
            <v>0.12</v>
          </cell>
          <cell r="U45" t="str">
            <v xml:space="preserve">  0.50</v>
          </cell>
          <cell r="V45" t="str">
            <v>0.29</v>
          </cell>
          <cell r="W45" t="str">
            <v xml:space="preserve">  1.740</v>
          </cell>
          <cell r="X45" t="str">
            <v>0.26</v>
          </cell>
          <cell r="Y45" t="str">
            <v xml:space="preserve"> -0.030</v>
          </cell>
          <cell r="Z45" t="str">
            <v>0.27</v>
          </cell>
          <cell r="AA45" t="str">
            <v>MARTIRENA, MIGUEL</v>
          </cell>
          <cell r="AB45" t="str">
            <v>TACUAREMBO</v>
          </cell>
          <cell r="AC45" t="str">
            <v>FATIMA WALTER 3</v>
          </cell>
          <cell r="AD45" t="str">
            <v>CEIBAL 2768-02</v>
          </cell>
          <cell r="AE45" t="str">
            <v>1347680 M'S SKYLINE 6-53</v>
          </cell>
          <cell r="AF45" t="str">
            <v>1300627 FATIMA GABRIEL ZEUS 4705</v>
          </cell>
          <cell r="AG45" t="str">
            <v>1382128 G.M.Dinero 17</v>
          </cell>
          <cell r="AH45" t="str">
            <v>1361992 CEIBAL 1964 - 53</v>
          </cell>
          <cell r="AI45" t="str">
            <v>80%</v>
          </cell>
          <cell r="AJ45" t="str">
            <v>20%</v>
          </cell>
          <cell r="AK45" t="str">
            <v>5%</v>
          </cell>
          <cell r="AL45" t="str">
            <v>5%</v>
          </cell>
          <cell r="AM45" t="str">
            <v>80%</v>
          </cell>
          <cell r="AN45" t="str">
            <v>40%</v>
          </cell>
          <cell r="AO45" t="str">
            <v>50%</v>
          </cell>
          <cell r="AP45" t="str">
            <v>70%</v>
          </cell>
          <cell r="AQ45">
            <v>3</v>
          </cell>
          <cell r="AR45">
            <v>4</v>
          </cell>
          <cell r="AS45">
            <v>6</v>
          </cell>
          <cell r="AT45">
            <v>6</v>
          </cell>
          <cell r="AU45">
            <v>3</v>
          </cell>
          <cell r="AV45">
            <v>2</v>
          </cell>
          <cell r="AW45">
            <v>1</v>
          </cell>
          <cell r="AX45">
            <v>2</v>
          </cell>
          <cell r="AY45" t="str">
            <v xml:space="preserve">  1.3</v>
          </cell>
          <cell r="AZ45" t="str">
            <v>0.76</v>
          </cell>
          <cell r="BA45" t="str">
            <v xml:space="preserve"> 22.9</v>
          </cell>
          <cell r="BB45" t="str">
            <v>0.69</v>
          </cell>
          <cell r="BC45" t="str">
            <v xml:space="preserve"> 37.6</v>
          </cell>
          <cell r="BD45" t="str">
            <v>0.71</v>
          </cell>
          <cell r="BE45" t="str">
            <v xml:space="preserve"> 41.8</v>
          </cell>
          <cell r="BF45" t="str">
            <v>0.69</v>
          </cell>
          <cell r="BG45" t="str">
            <v xml:space="preserve">  6.4</v>
          </cell>
          <cell r="BH45" t="str">
            <v>0.34</v>
          </cell>
          <cell r="BI45" t="str">
            <v xml:space="preserve">  0.320</v>
          </cell>
          <cell r="BJ45" t="str">
            <v>0.64</v>
          </cell>
          <cell r="BK45" t="str">
            <v xml:space="preserve">  0.050</v>
          </cell>
          <cell r="BL45" t="str">
            <v>0.66</v>
          </cell>
          <cell r="BM45" t="str">
            <v>0.90</v>
          </cell>
          <cell r="BN45" t="str">
            <v>0.62</v>
          </cell>
          <cell r="BO45" t="str">
            <v xml:space="preserve">  0.9</v>
          </cell>
          <cell r="BP45" t="str">
            <v>0.40</v>
          </cell>
          <cell r="BQ45" t="str">
            <v xml:space="preserve"> 20.0</v>
          </cell>
          <cell r="BR45" t="str">
            <v>0.33</v>
          </cell>
          <cell r="BS45" t="str">
            <v xml:space="preserve"> 34.3</v>
          </cell>
          <cell r="BT45" t="str">
            <v>0.35</v>
          </cell>
          <cell r="BU45" t="str">
            <v xml:space="preserve"> 38.6</v>
          </cell>
          <cell r="BV45" t="str">
            <v>0.34</v>
          </cell>
          <cell r="BW45" t="str">
            <v xml:space="preserve">  4.8</v>
          </cell>
          <cell r="BX45" t="str">
            <v>0.20</v>
          </cell>
          <cell r="BY45" t="str">
            <v xml:space="preserve">  3.100</v>
          </cell>
          <cell r="BZ45" t="str">
            <v>0.27</v>
          </cell>
          <cell r="CA45" t="str">
            <v xml:space="preserve">  0.280</v>
          </cell>
          <cell r="CB45" t="str">
            <v>0.28</v>
          </cell>
          <cell r="CC45" t="str">
            <v>0.10</v>
          </cell>
          <cell r="CD45" t="str">
            <v>0.18</v>
          </cell>
          <cell r="CE45">
            <v>43</v>
          </cell>
        </row>
        <row r="46">
          <cell r="A46">
            <v>8217</v>
          </cell>
          <cell r="B46" t="str">
            <v>1451571</v>
          </cell>
          <cell r="C46" t="str">
            <v>CEIBAL 7114-55</v>
          </cell>
          <cell r="D46" t="str">
            <v>R253</v>
          </cell>
          <cell r="E46" t="str">
            <v>EL CEIBAL</v>
          </cell>
          <cell r="F46" t="str">
            <v>Macho</v>
          </cell>
          <cell r="G46">
            <v>40038</v>
          </cell>
          <cell r="H46" t="str">
            <v>PN</v>
          </cell>
          <cell r="I46" t="str">
            <v>1362024</v>
          </cell>
          <cell r="J46" t="str">
            <v>1373615</v>
          </cell>
          <cell r="K46" t="str">
            <v xml:space="preserve">  0.1</v>
          </cell>
          <cell r="L46" t="str">
            <v>0.38</v>
          </cell>
          <cell r="M46" t="str">
            <v xml:space="preserve"> 18.7</v>
          </cell>
          <cell r="N46" t="str">
            <v>0.30</v>
          </cell>
          <cell r="O46" t="str">
            <v xml:space="preserve"> 32.1</v>
          </cell>
          <cell r="P46" t="str">
            <v>0.32</v>
          </cell>
          <cell r="Q46" t="str">
            <v xml:space="preserve"> 38.9</v>
          </cell>
          <cell r="R46" t="str">
            <v>0.31</v>
          </cell>
          <cell r="S46" t="str">
            <v xml:space="preserve">  3.9</v>
          </cell>
          <cell r="T46" t="str">
            <v>0.14</v>
          </cell>
          <cell r="U46" t="str">
            <v xml:space="preserve">  0.60</v>
          </cell>
          <cell r="V46" t="str">
            <v>0.28</v>
          </cell>
          <cell r="W46" t="str">
            <v xml:space="preserve">  1.680</v>
          </cell>
          <cell r="X46" t="str">
            <v>0.26</v>
          </cell>
          <cell r="Y46" t="str">
            <v xml:space="preserve">  0.640</v>
          </cell>
          <cell r="Z46" t="str">
            <v>0.27</v>
          </cell>
          <cell r="AA46" t="str">
            <v>MARTIRENA, MIGUEL</v>
          </cell>
          <cell r="AB46" t="str">
            <v>TACUAREMBO</v>
          </cell>
          <cell r="AC46" t="str">
            <v>CEIBAL 1136 - 97</v>
          </cell>
          <cell r="AD46" t="str">
            <v>CEIBAL 1964 - 142</v>
          </cell>
          <cell r="AE46" t="str">
            <v>1246099 G.M. DUKE 10</v>
          </cell>
          <cell r="AF46" t="str">
            <v>1282633 RUTH 52</v>
          </cell>
          <cell r="AG46" t="str">
            <v>1319965 G.M. ADVANCE 9012-5</v>
          </cell>
          <cell r="AH46" t="str">
            <v>1314908 EXTASY 179</v>
          </cell>
          <cell r="AI46" t="str">
            <v>5%</v>
          </cell>
          <cell r="AJ46" t="str">
            <v>60%</v>
          </cell>
          <cell r="AK46" t="str">
            <v>50%</v>
          </cell>
          <cell r="AL46" t="str">
            <v>40%</v>
          </cell>
          <cell r="AM46" t="str">
            <v>90%</v>
          </cell>
          <cell r="AN46" t="str">
            <v>40%</v>
          </cell>
          <cell r="AO46" t="str">
            <v>5%</v>
          </cell>
          <cell r="AP46" t="str">
            <v>50%</v>
          </cell>
          <cell r="AQ46">
            <v>6</v>
          </cell>
          <cell r="AR46">
            <v>1</v>
          </cell>
          <cell r="AS46">
            <v>1</v>
          </cell>
          <cell r="AT46">
            <v>2</v>
          </cell>
          <cell r="AU46">
            <v>4</v>
          </cell>
          <cell r="AV46">
            <v>2</v>
          </cell>
          <cell r="AW46">
            <v>6</v>
          </cell>
          <cell r="AX46">
            <v>1</v>
          </cell>
          <cell r="AY46" t="str">
            <v xml:space="preserve">  0.3</v>
          </cell>
          <cell r="AZ46" t="str">
            <v>0.71</v>
          </cell>
          <cell r="BA46" t="str">
            <v xml:space="preserve"> 17.8</v>
          </cell>
          <cell r="BB46" t="str">
            <v>0.64</v>
          </cell>
          <cell r="BC46" t="str">
            <v xml:space="preserve"> 28.5</v>
          </cell>
          <cell r="BD46" t="str">
            <v>0.64</v>
          </cell>
          <cell r="BE46" t="str">
            <v xml:space="preserve"> 34.7</v>
          </cell>
          <cell r="BF46" t="str">
            <v>0.61</v>
          </cell>
          <cell r="BG46" t="str">
            <v xml:space="preserve">  5.8</v>
          </cell>
          <cell r="BH46" t="str">
            <v>0.35</v>
          </cell>
          <cell r="BI46" t="str">
            <v xml:space="preserve">  1.610</v>
          </cell>
          <cell r="BJ46" t="str">
            <v>0.55</v>
          </cell>
          <cell r="BK46" t="str">
            <v xml:space="preserve">  0.200</v>
          </cell>
          <cell r="BL46" t="str">
            <v>0.56</v>
          </cell>
          <cell r="BM46" t="str">
            <v>0.80</v>
          </cell>
          <cell r="BN46" t="str">
            <v>0.45</v>
          </cell>
          <cell r="BO46" t="str">
            <v xml:space="preserve">  0.8</v>
          </cell>
          <cell r="BP46" t="str">
            <v>0.42</v>
          </cell>
          <cell r="BQ46" t="str">
            <v xml:space="preserve"> 19.7</v>
          </cell>
          <cell r="BR46" t="str">
            <v>0.35</v>
          </cell>
          <cell r="BS46" t="str">
            <v xml:space="preserve"> 35.3</v>
          </cell>
          <cell r="BT46" t="str">
            <v>0.38</v>
          </cell>
          <cell r="BU46" t="str">
            <v xml:space="preserve"> 42.4</v>
          </cell>
          <cell r="BV46" t="str">
            <v>0.36</v>
          </cell>
          <cell r="BW46" t="str">
            <v xml:space="preserve">  2.0</v>
          </cell>
          <cell r="BX46" t="str">
            <v>0.29</v>
          </cell>
          <cell r="BY46" t="str">
            <v xml:space="preserve">  1.480</v>
          </cell>
          <cell r="BZ46" t="str">
            <v>0.30</v>
          </cell>
          <cell r="CA46" t="str">
            <v xml:space="preserve">  0.560</v>
          </cell>
          <cell r="CB46" t="str">
            <v>0.32</v>
          </cell>
          <cell r="CC46" t="str">
            <v>0.70</v>
          </cell>
          <cell r="CD46" t="str">
            <v>0.22</v>
          </cell>
          <cell r="CE46">
            <v>35</v>
          </cell>
        </row>
        <row r="47">
          <cell r="A47">
            <v>8250</v>
          </cell>
          <cell r="B47" t="str">
            <v>1451617</v>
          </cell>
          <cell r="C47" t="str">
            <v>CEIBAL 3279-02</v>
          </cell>
          <cell r="D47" t="str">
            <v>R253</v>
          </cell>
          <cell r="E47" t="str">
            <v>EL CEIBAL</v>
          </cell>
          <cell r="F47" t="str">
            <v>Macho</v>
          </cell>
          <cell r="G47">
            <v>40061</v>
          </cell>
          <cell r="H47" t="str">
            <v>PN</v>
          </cell>
          <cell r="I47" t="str">
            <v>1415987</v>
          </cell>
          <cell r="J47" t="str">
            <v>1355557</v>
          </cell>
          <cell r="K47" t="str">
            <v xml:space="preserve"> -0.5</v>
          </cell>
          <cell r="L47" t="str">
            <v>0.38</v>
          </cell>
          <cell r="M47" t="str">
            <v xml:space="preserve"> 21.3</v>
          </cell>
          <cell r="N47" t="str">
            <v>0.31</v>
          </cell>
          <cell r="O47" t="str">
            <v xml:space="preserve"> 38.2</v>
          </cell>
          <cell r="P47" t="str">
            <v>0.33</v>
          </cell>
          <cell r="Q47" t="str">
            <v xml:space="preserve"> 43.5</v>
          </cell>
          <cell r="R47" t="str">
            <v>0.31</v>
          </cell>
          <cell r="S47" t="str">
            <v xml:space="preserve">  4.8</v>
          </cell>
          <cell r="T47" t="str">
            <v>0.12</v>
          </cell>
          <cell r="U47" t="str">
            <v xml:space="preserve">  0.30</v>
          </cell>
          <cell r="V47" t="str">
            <v>0.28</v>
          </cell>
          <cell r="W47" t="str">
            <v xml:space="preserve">  2.650</v>
          </cell>
          <cell r="X47" t="str">
            <v>0.25</v>
          </cell>
          <cell r="Y47" t="str">
            <v xml:space="preserve">  0.970</v>
          </cell>
          <cell r="Z47" t="str">
            <v>0.26</v>
          </cell>
          <cell r="AA47" t="str">
            <v>MARTIRENA, MIGUEL</v>
          </cell>
          <cell r="AB47" t="str">
            <v>TACUAREMBO</v>
          </cell>
          <cell r="AC47" t="str">
            <v>G.M. DINERO 17/23</v>
          </cell>
          <cell r="AD47" t="str">
            <v>CEIBAL 1964 - 8</v>
          </cell>
          <cell r="AE47" t="str">
            <v>1382128 G.M.Dinero 17</v>
          </cell>
          <cell r="AF47" t="str">
            <v>1363005 G.M. ADVANCE 9012/12/4</v>
          </cell>
          <cell r="AG47" t="str">
            <v>1319965 G.M. ADVANCE 9012-5</v>
          </cell>
          <cell r="AH47" t="str">
            <v>1325048 CEIBAL 5236-5</v>
          </cell>
          <cell r="AI47" t="str">
            <v>5%</v>
          </cell>
          <cell r="AJ47" t="str">
            <v>40%</v>
          </cell>
          <cell r="AK47" t="str">
            <v>20%</v>
          </cell>
          <cell r="AL47" t="str">
            <v>20%</v>
          </cell>
          <cell r="AM47" t="str">
            <v>90%</v>
          </cell>
          <cell r="AN47" t="str">
            <v>20%</v>
          </cell>
          <cell r="AO47" t="str">
            <v>5%</v>
          </cell>
          <cell r="AP47" t="str">
            <v>90%</v>
          </cell>
          <cell r="AQ47">
            <v>6</v>
          </cell>
          <cell r="AR47">
            <v>2</v>
          </cell>
          <cell r="AS47">
            <v>4</v>
          </cell>
          <cell r="AT47">
            <v>4</v>
          </cell>
          <cell r="AU47">
            <v>4</v>
          </cell>
          <cell r="AV47">
            <v>4</v>
          </cell>
          <cell r="AW47">
            <v>6</v>
          </cell>
          <cell r="AX47">
            <v>4</v>
          </cell>
          <cell r="AY47" t="str">
            <v xml:space="preserve">  0.7</v>
          </cell>
          <cell r="AZ47" t="str">
            <v>0.66</v>
          </cell>
          <cell r="BA47" t="str">
            <v xml:space="preserve"> 22.5</v>
          </cell>
          <cell r="BB47" t="str">
            <v>0.58</v>
          </cell>
          <cell r="BC47" t="str">
            <v xml:space="preserve"> 38.8</v>
          </cell>
          <cell r="BD47" t="str">
            <v>0.53</v>
          </cell>
          <cell r="BE47" t="str">
            <v xml:space="preserve"> 43.9</v>
          </cell>
          <cell r="BF47" t="str">
            <v>0.49</v>
          </cell>
          <cell r="BG47" t="str">
            <v xml:space="preserve">  5.7</v>
          </cell>
          <cell r="BH47" t="str">
            <v>0.16</v>
          </cell>
          <cell r="BI47" t="str">
            <v xml:space="preserve">  2.770</v>
          </cell>
          <cell r="BJ47" t="str">
            <v>0.40</v>
          </cell>
          <cell r="BK47" t="str">
            <v xml:space="preserve">  0.510</v>
          </cell>
          <cell r="BL47" t="str">
            <v>0.39</v>
          </cell>
          <cell r="BM47" t="str">
            <v>0.80</v>
          </cell>
          <cell r="BN47" t="str">
            <v>0.36</v>
          </cell>
          <cell r="BO47" t="str">
            <v xml:space="preserve"> -0.9</v>
          </cell>
          <cell r="BP47" t="str">
            <v>0.49</v>
          </cell>
          <cell r="BQ47" t="str">
            <v xml:space="preserve"> 13.2</v>
          </cell>
          <cell r="BR47" t="str">
            <v>0.43</v>
          </cell>
          <cell r="BS47" t="str">
            <v xml:space="preserve"> 25.9</v>
          </cell>
          <cell r="BT47" t="str">
            <v>0.45</v>
          </cell>
          <cell r="BU47" t="str">
            <v xml:space="preserve"> 29.0</v>
          </cell>
          <cell r="BV47" t="str">
            <v>0.44</v>
          </cell>
          <cell r="BW47" t="str">
            <v xml:space="preserve">  4.0</v>
          </cell>
          <cell r="BX47" t="str">
            <v>0.41</v>
          </cell>
          <cell r="BY47" t="str">
            <v xml:space="preserve">  1.680</v>
          </cell>
          <cell r="BZ47" t="str">
            <v>0.36</v>
          </cell>
          <cell r="CA47" t="str">
            <v xml:space="preserve">  0.640</v>
          </cell>
          <cell r="CB47" t="str">
            <v>0.36</v>
          </cell>
          <cell r="CC47" t="str">
            <v>0.00</v>
          </cell>
          <cell r="CD47" t="str">
            <v>0.27</v>
          </cell>
          <cell r="CE47">
            <v>32</v>
          </cell>
        </row>
        <row r="48">
          <cell r="A48">
            <v>8251</v>
          </cell>
          <cell r="B48" t="str">
            <v>1451618</v>
          </cell>
          <cell r="C48" t="str">
            <v>CEIBAL 7758-03</v>
          </cell>
          <cell r="D48" t="str">
            <v>R253</v>
          </cell>
          <cell r="E48" t="str">
            <v>EL CEIBAL</v>
          </cell>
          <cell r="F48" t="str">
            <v>Macho</v>
          </cell>
          <cell r="G48">
            <v>40061</v>
          </cell>
          <cell r="H48" t="str">
            <v>PN</v>
          </cell>
          <cell r="I48" t="str">
            <v>1415987</v>
          </cell>
          <cell r="J48" t="str">
            <v>1394976</v>
          </cell>
          <cell r="K48" t="str">
            <v xml:space="preserve">  0.8</v>
          </cell>
          <cell r="L48" t="str">
            <v>0.38</v>
          </cell>
          <cell r="M48" t="str">
            <v xml:space="preserve"> 18.2</v>
          </cell>
          <cell r="N48" t="str">
            <v>0.30</v>
          </cell>
          <cell r="O48" t="str">
            <v xml:space="preserve"> 31.7</v>
          </cell>
          <cell r="P48" t="str">
            <v>0.32</v>
          </cell>
          <cell r="Q48" t="str">
            <v xml:space="preserve"> 36.2</v>
          </cell>
          <cell r="R48" t="str">
            <v>0.30</v>
          </cell>
          <cell r="S48" t="str">
            <v xml:space="preserve">  5.9</v>
          </cell>
          <cell r="T48" t="str">
            <v>0.10</v>
          </cell>
          <cell r="U48" t="str">
            <v xml:space="preserve">  0.50</v>
          </cell>
          <cell r="V48" t="str">
            <v>0.27</v>
          </cell>
          <cell r="W48" t="str">
            <v xml:space="preserve">  1.870</v>
          </cell>
          <cell r="X48" t="str">
            <v>0.24</v>
          </cell>
          <cell r="Y48" t="str">
            <v xml:space="preserve">  0.200</v>
          </cell>
          <cell r="Z48" t="str">
            <v>0.25</v>
          </cell>
          <cell r="AA48" t="str">
            <v>MARTIRENA, MIGUEL</v>
          </cell>
          <cell r="AB48" t="str">
            <v>TACUAREMBO</v>
          </cell>
          <cell r="AC48" t="str">
            <v>G.M. DINERO 17/23</v>
          </cell>
          <cell r="AD48" t="str">
            <v>CEIBAL 7083 - 12</v>
          </cell>
          <cell r="AE48" t="str">
            <v>1382128 G.M.Dinero 17</v>
          </cell>
          <cell r="AF48" t="str">
            <v>1363005 G.M. ADVANCE 9012/12/4</v>
          </cell>
          <cell r="AG48" t="str">
            <v>1361993 CEIBAL 5131 - 05</v>
          </cell>
          <cell r="AH48" t="str">
            <v>1325026 CEIBAL 1657-10</v>
          </cell>
          <cell r="AI48" t="str">
            <v>20%</v>
          </cell>
          <cell r="AJ48" t="str">
            <v>70%</v>
          </cell>
          <cell r="AK48" t="str">
            <v>60%</v>
          </cell>
          <cell r="AL48" t="str">
            <v>50%</v>
          </cell>
          <cell r="AM48" t="str">
            <v>80%</v>
          </cell>
          <cell r="AN48" t="str">
            <v>30%</v>
          </cell>
          <cell r="AO48" t="str">
            <v>20%</v>
          </cell>
          <cell r="AP48" t="str">
            <v>70%</v>
          </cell>
          <cell r="AQ48">
            <v>4</v>
          </cell>
          <cell r="AR48">
            <v>2</v>
          </cell>
          <cell r="AS48">
            <v>1</v>
          </cell>
          <cell r="AT48">
            <v>1</v>
          </cell>
          <cell r="AU48">
            <v>3</v>
          </cell>
          <cell r="AV48">
            <v>3</v>
          </cell>
          <cell r="AW48">
            <v>4</v>
          </cell>
          <cell r="AX48">
            <v>2</v>
          </cell>
          <cell r="AY48" t="str">
            <v xml:space="preserve">  0.7</v>
          </cell>
          <cell r="AZ48" t="str">
            <v>0.66</v>
          </cell>
          <cell r="BA48" t="str">
            <v xml:space="preserve"> 22.5</v>
          </cell>
          <cell r="BB48" t="str">
            <v>0.58</v>
          </cell>
          <cell r="BC48" t="str">
            <v xml:space="preserve"> 38.8</v>
          </cell>
          <cell r="BD48" t="str">
            <v>0.53</v>
          </cell>
          <cell r="BE48" t="str">
            <v xml:space="preserve"> 43.9</v>
          </cell>
          <cell r="BF48" t="str">
            <v>0.49</v>
          </cell>
          <cell r="BG48" t="str">
            <v xml:space="preserve">  5.7</v>
          </cell>
          <cell r="BH48" t="str">
            <v>0.16</v>
          </cell>
          <cell r="BI48" t="str">
            <v xml:space="preserve">  2.770</v>
          </cell>
          <cell r="BJ48" t="str">
            <v>0.40</v>
          </cell>
          <cell r="BK48" t="str">
            <v xml:space="preserve">  0.510</v>
          </cell>
          <cell r="BL48" t="str">
            <v>0.39</v>
          </cell>
          <cell r="BM48" t="str">
            <v>0.80</v>
          </cell>
          <cell r="BN48" t="str">
            <v>0.36</v>
          </cell>
          <cell r="BO48" t="str">
            <v xml:space="preserve">  1.4</v>
          </cell>
          <cell r="BP48" t="str">
            <v>0.43</v>
          </cell>
          <cell r="BQ48" t="str">
            <v xml:space="preserve"> 18.2</v>
          </cell>
          <cell r="BR48" t="str">
            <v>0.35</v>
          </cell>
          <cell r="BS48" t="str">
            <v xml:space="preserve"> 29.0</v>
          </cell>
          <cell r="BT48" t="str">
            <v>0.37</v>
          </cell>
          <cell r="BU48" t="str">
            <v xml:space="preserve"> 35.1</v>
          </cell>
          <cell r="BV48" t="str">
            <v>0.36</v>
          </cell>
          <cell r="BW48" t="str">
            <v xml:space="preserve">  6.2</v>
          </cell>
          <cell r="BX48" t="str">
            <v>0.28</v>
          </cell>
          <cell r="BY48" t="str">
            <v xml:space="preserve">  1.870</v>
          </cell>
          <cell r="BZ48" t="str">
            <v>0.29</v>
          </cell>
          <cell r="CA48" t="str">
            <v xml:space="preserve">  0.030</v>
          </cell>
          <cell r="CB48" t="str">
            <v>0.31</v>
          </cell>
          <cell r="CC48" t="str">
            <v>0.30</v>
          </cell>
          <cell r="CD48" t="str">
            <v>0.20</v>
          </cell>
          <cell r="CE48">
            <v>36</v>
          </cell>
        </row>
        <row r="49">
          <cell r="A49">
            <v>8261</v>
          </cell>
          <cell r="B49" t="str">
            <v>1451642</v>
          </cell>
          <cell r="C49" t="str">
            <v>CEIBAL 7631-54</v>
          </cell>
          <cell r="D49" t="str">
            <v>R253</v>
          </cell>
          <cell r="E49" t="str">
            <v>EL CEIBAL</v>
          </cell>
          <cell r="F49" t="str">
            <v>Macho</v>
          </cell>
          <cell r="G49">
            <v>40066</v>
          </cell>
          <cell r="H49" t="str">
            <v>PN</v>
          </cell>
          <cell r="I49" t="str">
            <v>1404749</v>
          </cell>
          <cell r="J49" t="str">
            <v>1417721</v>
          </cell>
          <cell r="K49" t="str">
            <v xml:space="preserve">  0.5</v>
          </cell>
          <cell r="L49" t="str">
            <v>0.37</v>
          </cell>
          <cell r="M49" t="str">
            <v xml:space="preserve"> 20.3</v>
          </cell>
          <cell r="N49" t="str">
            <v>0.30</v>
          </cell>
          <cell r="O49" t="str">
            <v xml:space="preserve"> 38.4</v>
          </cell>
          <cell r="P49" t="str">
            <v>0.32</v>
          </cell>
          <cell r="Q49" t="str">
            <v xml:space="preserve"> 46.1</v>
          </cell>
          <cell r="R49" t="str">
            <v>0.31</v>
          </cell>
          <cell r="S49" t="str">
            <v xml:space="preserve">  3.8</v>
          </cell>
          <cell r="T49" t="str">
            <v>0.07</v>
          </cell>
          <cell r="U49" t="str">
            <v xml:space="preserve">  1.30</v>
          </cell>
          <cell r="V49" t="str">
            <v>0.28</v>
          </cell>
          <cell r="W49" t="str">
            <v xml:space="preserve">  2.900</v>
          </cell>
          <cell r="X49" t="str">
            <v>0.25</v>
          </cell>
          <cell r="Y49" t="str">
            <v xml:space="preserve">  0.300</v>
          </cell>
          <cell r="Z49" t="str">
            <v>0.26</v>
          </cell>
          <cell r="AA49" t="str">
            <v>MARTIRENA, MIGUEL</v>
          </cell>
          <cell r="AB49" t="str">
            <v>TACUAREMBO</v>
          </cell>
          <cell r="AC49" t="str">
            <v>CEIBAL 7114-19</v>
          </cell>
          <cell r="AD49" t="str">
            <v>CEIBAL 2768-15</v>
          </cell>
          <cell r="AE49" t="str">
            <v>1362024 CEIBAL 1136 - 97</v>
          </cell>
          <cell r="AF49" t="str">
            <v>1355602 CEIBAL 1964 - 28</v>
          </cell>
          <cell r="AG49" t="str">
            <v>1382128 G.M.Dinero 17</v>
          </cell>
          <cell r="AH49" t="str">
            <v>1373561 CEIBAL 2284 - 21</v>
          </cell>
          <cell r="AI49" t="str">
            <v>10%</v>
          </cell>
          <cell r="AJ49" t="str">
            <v>50%</v>
          </cell>
          <cell r="AK49" t="str">
            <v>20%</v>
          </cell>
          <cell r="AL49" t="str">
            <v>5%</v>
          </cell>
          <cell r="AM49" t="str">
            <v>90%</v>
          </cell>
          <cell r="AN49" t="str">
            <v>10%</v>
          </cell>
          <cell r="AO49" t="str">
            <v>10%</v>
          </cell>
          <cell r="AP49" t="str">
            <v>5%</v>
          </cell>
          <cell r="AQ49">
            <v>5</v>
          </cell>
          <cell r="AR49">
            <v>1</v>
          </cell>
          <cell r="AS49">
            <v>4</v>
          </cell>
          <cell r="AT49">
            <v>6</v>
          </cell>
          <cell r="AU49">
            <v>4</v>
          </cell>
          <cell r="AV49">
            <v>5</v>
          </cell>
          <cell r="AW49">
            <v>5</v>
          </cell>
          <cell r="AX49">
            <v>6</v>
          </cell>
          <cell r="AY49" t="str">
            <v xml:space="preserve">  1.0</v>
          </cell>
          <cell r="AZ49" t="str">
            <v>0.70</v>
          </cell>
          <cell r="BA49" t="str">
            <v xml:space="preserve"> 19.6</v>
          </cell>
          <cell r="BB49" t="str">
            <v>0.64</v>
          </cell>
          <cell r="BC49" t="str">
            <v xml:space="preserve"> 29.6</v>
          </cell>
          <cell r="BD49" t="str">
            <v>0.63</v>
          </cell>
          <cell r="BE49" t="str">
            <v xml:space="preserve"> 36.7</v>
          </cell>
          <cell r="BF49" t="str">
            <v>0.60</v>
          </cell>
          <cell r="BG49" t="str">
            <v xml:space="preserve">  5.3</v>
          </cell>
          <cell r="BH49" t="str">
            <v>0.14</v>
          </cell>
          <cell r="BI49" t="str">
            <v xml:space="preserve">  2.190</v>
          </cell>
          <cell r="BJ49" t="str">
            <v>0.52</v>
          </cell>
          <cell r="BK49" t="str">
            <v xml:space="preserve">  0.080</v>
          </cell>
          <cell r="BL49" t="str">
            <v>0.53</v>
          </cell>
          <cell r="BM49" t="str">
            <v>1.40</v>
          </cell>
          <cell r="BN49" t="str">
            <v>0.48</v>
          </cell>
          <cell r="BO49" t="str">
            <v xml:space="preserve">  0.8</v>
          </cell>
          <cell r="BP49" t="str">
            <v>0.39</v>
          </cell>
          <cell r="BQ49" t="str">
            <v xml:space="preserve"> 19.5</v>
          </cell>
          <cell r="BR49" t="str">
            <v>0.32</v>
          </cell>
          <cell r="BS49" t="str">
            <v xml:space="preserve"> 38.7</v>
          </cell>
          <cell r="BT49" t="str">
            <v>0.34</v>
          </cell>
          <cell r="BU49" t="str">
            <v xml:space="preserve"> 44.9</v>
          </cell>
          <cell r="BV49" t="str">
            <v>0.33</v>
          </cell>
          <cell r="BW49" t="str">
            <v xml:space="preserve">  2.3</v>
          </cell>
          <cell r="BX49" t="str">
            <v>0.18</v>
          </cell>
          <cell r="BY49" t="str">
            <v xml:space="preserve">  2.520</v>
          </cell>
          <cell r="BZ49" t="str">
            <v>0.28</v>
          </cell>
          <cell r="CA49" t="str">
            <v xml:space="preserve">  0.250</v>
          </cell>
          <cell r="CB49" t="str">
            <v>0.30</v>
          </cell>
          <cell r="CC49" t="str">
            <v>0.80</v>
          </cell>
          <cell r="CD49" t="str">
            <v>0.20</v>
          </cell>
          <cell r="CE49">
            <v>34</v>
          </cell>
        </row>
        <row r="50">
          <cell r="A50">
            <v>8290</v>
          </cell>
          <cell r="B50" t="str">
            <v>1451671</v>
          </cell>
          <cell r="C50" t="str">
            <v>CEIBAL 7651-03</v>
          </cell>
          <cell r="D50" t="str">
            <v>R253</v>
          </cell>
          <cell r="E50" t="str">
            <v>EL CEIBAL</v>
          </cell>
          <cell r="F50" t="str">
            <v>Macho</v>
          </cell>
          <cell r="G50">
            <v>40076</v>
          </cell>
          <cell r="H50" t="str">
            <v>PN</v>
          </cell>
          <cell r="I50" t="str">
            <v>1417684</v>
          </cell>
          <cell r="J50" t="str">
            <v>1384922</v>
          </cell>
          <cell r="K50" t="str">
            <v xml:space="preserve">  1.3</v>
          </cell>
          <cell r="L50" t="str">
            <v>0.36</v>
          </cell>
          <cell r="M50" t="str">
            <v xml:space="preserve"> 23.3</v>
          </cell>
          <cell r="N50" t="str">
            <v>0.28</v>
          </cell>
          <cell r="O50" t="str">
            <v xml:space="preserve"> 46.8</v>
          </cell>
          <cell r="P50" t="str">
            <v>0.31</v>
          </cell>
          <cell r="Q50" t="str">
            <v xml:space="preserve"> 53.8</v>
          </cell>
          <cell r="R50" t="str">
            <v>0.29</v>
          </cell>
          <cell r="S50" t="str">
            <v xml:space="preserve">  4.9</v>
          </cell>
          <cell r="T50" t="str">
            <v>0.10</v>
          </cell>
          <cell r="U50" t="str">
            <v xml:space="preserve">  1.00</v>
          </cell>
          <cell r="V50" t="str">
            <v>0.27</v>
          </cell>
          <cell r="W50" t="str">
            <v xml:space="preserve">  2.450</v>
          </cell>
          <cell r="X50" t="str">
            <v>0.24</v>
          </cell>
          <cell r="Y50" t="str">
            <v xml:space="preserve">  0.150</v>
          </cell>
          <cell r="Z50" t="str">
            <v>0.25</v>
          </cell>
          <cell r="AA50" t="str">
            <v>MARTIRENA, MIGUEL</v>
          </cell>
          <cell r="AB50" t="str">
            <v>TACUAREMBO</v>
          </cell>
          <cell r="AC50" t="str">
            <v>CEIBAL 2768-03</v>
          </cell>
          <cell r="AD50" t="str">
            <v>CEIBAL 2385 - 09</v>
          </cell>
          <cell r="AE50" t="str">
            <v>1382128 G.M.Dinero 17</v>
          </cell>
          <cell r="AF50" t="str">
            <v>1343096 CEIBAL 1847 - 9</v>
          </cell>
          <cell r="AG50" t="str">
            <v>1351611 G.M. ADVANCE 150/9/34</v>
          </cell>
          <cell r="AH50" t="str">
            <v>1355620 CEIBAL 1136 - 71</v>
          </cell>
          <cell r="AI50" t="str">
            <v>30%</v>
          </cell>
          <cell r="AJ50" t="str">
            <v>20%</v>
          </cell>
          <cell r="AK50" t="str">
            <v>5%</v>
          </cell>
          <cell r="AL50" t="str">
            <v>5%</v>
          </cell>
          <cell r="AM50" t="str">
            <v>90%</v>
          </cell>
          <cell r="AN50" t="str">
            <v>20%</v>
          </cell>
          <cell r="AO50" t="str">
            <v>20%</v>
          </cell>
          <cell r="AP50" t="str">
            <v>10%</v>
          </cell>
          <cell r="AQ50">
            <v>3</v>
          </cell>
          <cell r="AR50">
            <v>4</v>
          </cell>
          <cell r="AS50">
            <v>6</v>
          </cell>
          <cell r="AT50">
            <v>6</v>
          </cell>
          <cell r="AU50">
            <v>4</v>
          </cell>
          <cell r="AV50">
            <v>4</v>
          </cell>
          <cell r="AW50">
            <v>4</v>
          </cell>
          <cell r="AX50">
            <v>5</v>
          </cell>
          <cell r="AY50" t="str">
            <v xml:space="preserve">  1.5</v>
          </cell>
          <cell r="AZ50" t="str">
            <v>0.49</v>
          </cell>
          <cell r="BA50" t="str">
            <v xml:space="preserve"> 24.4</v>
          </cell>
          <cell r="BB50" t="str">
            <v>0.41</v>
          </cell>
          <cell r="BC50" t="str">
            <v xml:space="preserve"> 46.1</v>
          </cell>
          <cell r="BD50" t="str">
            <v>0.43</v>
          </cell>
          <cell r="BE50" t="str">
            <v xml:space="preserve"> 54.2</v>
          </cell>
          <cell r="BF50" t="str">
            <v>0.41</v>
          </cell>
          <cell r="BG50" t="str">
            <v xml:space="preserve">  4.6</v>
          </cell>
          <cell r="BH50" t="str">
            <v>0.16</v>
          </cell>
          <cell r="BI50" t="str">
            <v xml:space="preserve">  3.230</v>
          </cell>
          <cell r="BJ50" t="str">
            <v>0.34</v>
          </cell>
          <cell r="BK50" t="str">
            <v xml:space="preserve">  0.130</v>
          </cell>
          <cell r="BL50" t="str">
            <v>0.35</v>
          </cell>
          <cell r="BM50" t="str">
            <v>0.40</v>
          </cell>
          <cell r="BN50" t="str">
            <v>0.32</v>
          </cell>
          <cell r="BO50" t="str">
            <v xml:space="preserve">  0.6</v>
          </cell>
          <cell r="BP50" t="str">
            <v>0.43</v>
          </cell>
          <cell r="BQ50" t="str">
            <v xml:space="preserve"> 18.4</v>
          </cell>
          <cell r="BR50" t="str">
            <v>0.36</v>
          </cell>
          <cell r="BS50" t="str">
            <v xml:space="preserve"> 33.0</v>
          </cell>
          <cell r="BT50" t="str">
            <v>0.37</v>
          </cell>
          <cell r="BU50" t="str">
            <v xml:space="preserve"> 38.8</v>
          </cell>
          <cell r="BV50" t="str">
            <v>0.37</v>
          </cell>
          <cell r="BW50" t="str">
            <v xml:space="preserve">  5.3</v>
          </cell>
          <cell r="BX50" t="str">
            <v>0.28</v>
          </cell>
          <cell r="BY50" t="str">
            <v xml:space="preserve">  0.900</v>
          </cell>
          <cell r="BZ50" t="str">
            <v>0.32</v>
          </cell>
          <cell r="CA50" t="str">
            <v xml:space="preserve">  0.130</v>
          </cell>
          <cell r="CB50" t="str">
            <v>0.34</v>
          </cell>
          <cell r="CC50" t="str">
            <v>0.80</v>
          </cell>
          <cell r="CD50" t="str">
            <v>0.22</v>
          </cell>
          <cell r="CE50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I13" sqref="I13"/>
    </sheetView>
  </sheetViews>
  <sheetFormatPr defaultColWidth="11.5546875" defaultRowHeight="13.2"/>
  <sheetData>
    <row r="1" spans="1:5" ht="20.399999999999999">
      <c r="A1" s="294" t="s">
        <v>46</v>
      </c>
      <c r="B1" s="294"/>
      <c r="C1" s="294"/>
      <c r="D1" s="294"/>
      <c r="E1" s="294"/>
    </row>
    <row r="2" spans="1:5" ht="20.399999999999999">
      <c r="A2" s="252"/>
      <c r="B2" s="252"/>
      <c r="C2" s="252"/>
      <c r="D2" s="252"/>
      <c r="E2" s="252"/>
    </row>
    <row r="3" spans="1:5" ht="17.399999999999999">
      <c r="A3" s="295" t="s">
        <v>247</v>
      </c>
      <c r="B3" s="295"/>
      <c r="C3" s="295"/>
      <c r="D3" s="295"/>
      <c r="E3" s="295"/>
    </row>
    <row r="4" spans="1:5" ht="15">
      <c r="A4" s="253"/>
      <c r="B4" s="254"/>
      <c r="C4" s="255"/>
      <c r="D4" s="256"/>
      <c r="E4" s="256"/>
    </row>
    <row r="5" spans="1:5" ht="13.8">
      <c r="A5" s="202"/>
      <c r="B5" s="202"/>
      <c r="C5" s="204"/>
      <c r="D5" s="206"/>
      <c r="E5" s="206"/>
    </row>
    <row r="6" spans="1:5" ht="13.8">
      <c r="A6" s="257"/>
      <c r="B6" s="233" t="s">
        <v>307</v>
      </c>
      <c r="C6" s="258"/>
      <c r="D6" s="258"/>
      <c r="E6" s="259"/>
    </row>
    <row r="7" spans="1:5">
      <c r="A7" s="260" t="s">
        <v>3</v>
      </c>
      <c r="B7" s="261" t="s">
        <v>1</v>
      </c>
      <c r="C7" s="262" t="s">
        <v>308</v>
      </c>
      <c r="D7" s="262" t="s">
        <v>50</v>
      </c>
      <c r="E7" s="260" t="s">
        <v>0</v>
      </c>
    </row>
    <row r="8" spans="1:5">
      <c r="A8" s="263"/>
      <c r="B8" s="264">
        <v>326</v>
      </c>
      <c r="C8" s="265">
        <v>2</v>
      </c>
      <c r="D8" s="265">
        <v>698</v>
      </c>
      <c r="E8" s="296" t="s">
        <v>309</v>
      </c>
    </row>
    <row r="9" spans="1:5">
      <c r="A9" s="266">
        <v>10</v>
      </c>
      <c r="B9" s="264">
        <v>6413</v>
      </c>
      <c r="C9" s="265">
        <v>2</v>
      </c>
      <c r="D9" s="265">
        <v>746</v>
      </c>
      <c r="E9" s="297"/>
    </row>
    <row r="10" spans="1:5">
      <c r="A10" s="266" t="s">
        <v>310</v>
      </c>
      <c r="B10" s="264">
        <v>308</v>
      </c>
      <c r="C10" s="265">
        <v>2</v>
      </c>
      <c r="D10" s="265">
        <v>704</v>
      </c>
      <c r="E10" s="297"/>
    </row>
    <row r="11" spans="1:5">
      <c r="A11" s="267"/>
      <c r="B11" s="264"/>
      <c r="C11" s="265"/>
      <c r="D11" s="265"/>
      <c r="E11" s="298"/>
    </row>
    <row r="12" spans="1:5">
      <c r="A12" s="268"/>
      <c r="B12" s="268"/>
      <c r="C12" s="269"/>
      <c r="D12" s="269"/>
      <c r="E12" s="270"/>
    </row>
    <row r="13" spans="1:5" ht="13.8">
      <c r="A13" s="257"/>
      <c r="B13" s="233" t="s">
        <v>311</v>
      </c>
      <c r="C13" s="258"/>
      <c r="D13" s="258"/>
      <c r="E13" s="259"/>
    </row>
    <row r="14" spans="1:5">
      <c r="A14" s="260" t="s">
        <v>3</v>
      </c>
      <c r="B14" s="261" t="s">
        <v>1</v>
      </c>
      <c r="C14" s="262" t="s">
        <v>308</v>
      </c>
      <c r="D14" s="262" t="s">
        <v>50</v>
      </c>
      <c r="E14" s="260" t="s">
        <v>0</v>
      </c>
    </row>
    <row r="15" spans="1:5">
      <c r="A15" s="263"/>
      <c r="B15" s="264">
        <v>1950</v>
      </c>
      <c r="C15" s="265">
        <v>6</v>
      </c>
      <c r="D15" s="265">
        <v>736</v>
      </c>
      <c r="E15" s="296" t="s">
        <v>312</v>
      </c>
    </row>
    <row r="16" spans="1:5">
      <c r="A16" s="266">
        <v>11</v>
      </c>
      <c r="B16" s="264">
        <v>1988</v>
      </c>
      <c r="C16" s="265">
        <v>6</v>
      </c>
      <c r="D16" s="265">
        <v>700</v>
      </c>
      <c r="E16" s="297"/>
    </row>
    <row r="17" spans="1:5">
      <c r="A17" s="267"/>
      <c r="B17" s="264">
        <v>1992</v>
      </c>
      <c r="C17" s="265">
        <v>4</v>
      </c>
      <c r="D17" s="265">
        <v>720</v>
      </c>
      <c r="E17" s="298"/>
    </row>
    <row r="18" spans="1:5">
      <c r="A18" s="271"/>
      <c r="B18" s="270"/>
      <c r="C18" s="272"/>
      <c r="D18" s="272"/>
      <c r="E18" s="270"/>
    </row>
    <row r="19" spans="1:5">
      <c r="A19" s="273" t="s">
        <v>313</v>
      </c>
      <c r="B19" s="270"/>
      <c r="C19" s="272"/>
      <c r="D19" s="272"/>
      <c r="E19" s="270"/>
    </row>
    <row r="20" spans="1:5">
      <c r="A20" s="273" t="s">
        <v>314</v>
      </c>
      <c r="B20" s="270"/>
      <c r="C20" s="272"/>
      <c r="D20" s="272"/>
      <c r="E20" s="270"/>
    </row>
    <row r="21" spans="1:5" ht="13.8">
      <c r="A21" s="202"/>
      <c r="B21" s="202"/>
      <c r="C21" s="204"/>
      <c r="D21" s="206"/>
      <c r="E21" s="206"/>
    </row>
    <row r="22" spans="1:5" ht="13.8">
      <c r="A22" s="202"/>
      <c r="B22" s="202"/>
      <c r="C22" s="204"/>
      <c r="D22" s="206"/>
      <c r="E22" s="206"/>
    </row>
  </sheetData>
  <mergeCells count="4">
    <mergeCell ref="A1:E1"/>
    <mergeCell ref="A3:E3"/>
    <mergeCell ref="E8:E11"/>
    <mergeCell ref="E15:E17"/>
  </mergeCells>
  <phoneticPr fontId="1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J13" sqref="J13"/>
    </sheetView>
  </sheetViews>
  <sheetFormatPr defaultColWidth="11.5546875" defaultRowHeight="13.2"/>
  <sheetData>
    <row r="1" spans="1:7" ht="18">
      <c r="A1" s="53"/>
      <c r="B1" s="29" t="s">
        <v>403</v>
      </c>
      <c r="C1" s="29"/>
      <c r="D1" s="29"/>
      <c r="E1" s="29"/>
      <c r="F1" s="29"/>
      <c r="G1" s="30"/>
    </row>
    <row r="2" spans="1:7" ht="18">
      <c r="A2" s="53"/>
      <c r="B2" s="141" t="s">
        <v>81</v>
      </c>
      <c r="C2" s="29"/>
      <c r="D2" s="29"/>
      <c r="E2" s="29"/>
      <c r="F2" s="29"/>
      <c r="G2" s="30"/>
    </row>
    <row r="3" spans="1:7" ht="13.8">
      <c r="A3" s="31"/>
      <c r="B3" s="58" t="s">
        <v>316</v>
      </c>
      <c r="C3" s="59"/>
      <c r="D3" s="59"/>
      <c r="E3" s="59"/>
      <c r="F3" s="59"/>
      <c r="G3" s="44"/>
    </row>
    <row r="4" spans="1:7" ht="13.8">
      <c r="A4" s="274" t="s">
        <v>48</v>
      </c>
      <c r="B4" s="274" t="s">
        <v>3</v>
      </c>
      <c r="C4" s="274" t="s">
        <v>1</v>
      </c>
      <c r="D4" s="274"/>
      <c r="E4" s="274" t="s">
        <v>49</v>
      </c>
      <c r="F4" s="274" t="s">
        <v>50</v>
      </c>
      <c r="G4" s="56" t="s">
        <v>0</v>
      </c>
    </row>
    <row r="5" spans="1:7" ht="13.8">
      <c r="A5" s="76" t="s">
        <v>317</v>
      </c>
      <c r="B5" s="53">
        <v>126</v>
      </c>
      <c r="C5" s="31">
        <v>12</v>
      </c>
      <c r="D5" s="31"/>
      <c r="E5" s="31">
        <v>2</v>
      </c>
      <c r="F5" s="31">
        <v>91</v>
      </c>
      <c r="G5" s="45" t="s">
        <v>404</v>
      </c>
    </row>
    <row r="6" spans="1:7" ht="13.8">
      <c r="A6" s="76"/>
      <c r="B6" s="87" t="s">
        <v>405</v>
      </c>
      <c r="C6" s="74"/>
      <c r="D6" s="74"/>
      <c r="E6" s="74"/>
      <c r="F6" s="74"/>
      <c r="G6" s="110"/>
    </row>
    <row r="7" spans="1:7" ht="13.8">
      <c r="A7" s="76"/>
      <c r="B7" s="87"/>
      <c r="C7" s="74"/>
      <c r="D7" s="74"/>
      <c r="E7" s="74"/>
      <c r="F7" s="74"/>
      <c r="G7" s="110"/>
    </row>
    <row r="8" spans="1:7">
      <c r="A8" s="270"/>
      <c r="B8" s="291"/>
      <c r="C8" s="291"/>
      <c r="D8" s="291"/>
      <c r="E8" s="291"/>
      <c r="F8" s="291"/>
      <c r="G8" s="292"/>
    </row>
    <row r="9" spans="1:7" ht="13.8">
      <c r="A9" s="31"/>
      <c r="B9" s="58" t="s">
        <v>320</v>
      </c>
      <c r="C9" s="59"/>
      <c r="D9" s="59"/>
      <c r="E9" s="59"/>
      <c r="F9" s="59"/>
      <c r="G9" s="44"/>
    </row>
    <row r="10" spans="1:7" ht="13.8">
      <c r="A10" s="274" t="s">
        <v>48</v>
      </c>
      <c r="B10" s="274" t="s">
        <v>3</v>
      </c>
      <c r="C10" s="274" t="s">
        <v>1</v>
      </c>
      <c r="D10" s="274"/>
      <c r="E10" s="274" t="s">
        <v>49</v>
      </c>
      <c r="F10" s="274" t="s">
        <v>50</v>
      </c>
      <c r="G10" s="56" t="s">
        <v>0</v>
      </c>
    </row>
    <row r="11" spans="1:7" ht="13.8">
      <c r="A11" s="76" t="s">
        <v>317</v>
      </c>
      <c r="B11" s="53">
        <v>123</v>
      </c>
      <c r="C11" s="31">
        <v>11</v>
      </c>
      <c r="D11" s="31"/>
      <c r="E11" s="31">
        <v>2</v>
      </c>
      <c r="F11" s="31">
        <v>104</v>
      </c>
      <c r="G11" s="45" t="s">
        <v>404</v>
      </c>
    </row>
    <row r="12" spans="1:7" ht="13.8">
      <c r="A12" s="76" t="s">
        <v>321</v>
      </c>
      <c r="B12" s="53">
        <v>122</v>
      </c>
      <c r="C12" s="31">
        <v>52</v>
      </c>
      <c r="D12" s="31"/>
      <c r="E12" s="31" t="s">
        <v>208</v>
      </c>
      <c r="F12" s="31">
        <v>58</v>
      </c>
      <c r="G12" s="45" t="s">
        <v>322</v>
      </c>
    </row>
    <row r="13" spans="1:7" ht="13.8">
      <c r="A13" s="76"/>
      <c r="B13" s="87" t="s">
        <v>406</v>
      </c>
      <c r="C13" s="74"/>
      <c r="D13" s="74"/>
      <c r="E13" s="74"/>
      <c r="F13" s="74"/>
      <c r="G13" s="110"/>
    </row>
    <row r="14" spans="1:7" ht="13.8">
      <c r="A14" s="76"/>
      <c r="B14" s="87" t="s">
        <v>407</v>
      </c>
      <c r="C14" s="74"/>
      <c r="D14" s="74"/>
      <c r="E14" s="74"/>
      <c r="F14" s="74"/>
      <c r="G14" s="110"/>
    </row>
    <row r="15" spans="1:7" ht="13.8">
      <c r="A15" s="76"/>
      <c r="B15" s="87"/>
      <c r="C15" s="74"/>
      <c r="D15" s="74"/>
      <c r="E15" s="74"/>
      <c r="F15" s="74"/>
      <c r="G15" s="110"/>
    </row>
    <row r="16" spans="1:7" ht="13.8">
      <c r="A16" s="31"/>
      <c r="B16" s="58" t="s">
        <v>325</v>
      </c>
      <c r="C16" s="59"/>
      <c r="D16" s="59"/>
      <c r="E16" s="59"/>
      <c r="F16" s="59"/>
      <c r="G16" s="44"/>
    </row>
    <row r="17" spans="1:7" ht="13.8">
      <c r="A17" s="274" t="s">
        <v>48</v>
      </c>
      <c r="B17" s="274" t="s">
        <v>3</v>
      </c>
      <c r="C17" s="274" t="s">
        <v>1</v>
      </c>
      <c r="D17" s="274" t="s">
        <v>2</v>
      </c>
      <c r="E17" s="274" t="s">
        <v>49</v>
      </c>
      <c r="F17" s="274"/>
      <c r="G17" s="56" t="s">
        <v>0</v>
      </c>
    </row>
    <row r="18" spans="1:7" ht="13.8">
      <c r="A18" s="76" t="s">
        <v>37</v>
      </c>
      <c r="B18" s="53">
        <v>124</v>
      </c>
      <c r="C18" s="31">
        <v>13</v>
      </c>
      <c r="D18" s="31"/>
      <c r="E18" s="31">
        <v>4</v>
      </c>
      <c r="F18" s="31">
        <v>85</v>
      </c>
      <c r="G18" s="45" t="s">
        <v>322</v>
      </c>
    </row>
    <row r="19" spans="1:7" ht="13.8">
      <c r="A19" s="76"/>
      <c r="B19" s="87" t="s">
        <v>408</v>
      </c>
      <c r="C19" s="74"/>
      <c r="D19" s="74"/>
      <c r="E19" s="74"/>
      <c r="F19" s="74"/>
      <c r="G19" s="110"/>
    </row>
    <row r="20" spans="1:7">
      <c r="A20" s="281"/>
      <c r="B20" s="282"/>
      <c r="C20" s="282"/>
      <c r="D20" s="282"/>
      <c r="E20" s="282"/>
      <c r="F20" s="282"/>
      <c r="G20" s="283"/>
    </row>
    <row r="21" spans="1:7" ht="13.8">
      <c r="A21" s="76"/>
      <c r="B21" s="87" t="s">
        <v>409</v>
      </c>
      <c r="C21" s="74"/>
      <c r="D21" s="74"/>
      <c r="E21" s="74"/>
      <c r="F21" s="74"/>
      <c r="G21" s="110"/>
    </row>
    <row r="22" spans="1:7" ht="13.8">
      <c r="A22" s="76"/>
      <c r="B22" s="87" t="s">
        <v>410</v>
      </c>
      <c r="C22" s="74"/>
      <c r="D22" s="74"/>
      <c r="E22" s="74"/>
      <c r="F22" s="74"/>
      <c r="G22" s="110"/>
    </row>
    <row r="23" spans="1:7" ht="13.8">
      <c r="A23" s="76"/>
      <c r="B23" s="87" t="s">
        <v>411</v>
      </c>
      <c r="C23" s="74"/>
      <c r="D23" s="74"/>
      <c r="E23" s="74"/>
      <c r="F23" s="74"/>
      <c r="G23" s="110"/>
    </row>
    <row r="24" spans="1:7">
      <c r="A24" s="270"/>
      <c r="B24" s="291"/>
      <c r="C24" s="291"/>
      <c r="D24" s="291"/>
      <c r="E24" s="291"/>
      <c r="F24" s="291"/>
      <c r="G24" s="292"/>
    </row>
    <row r="25" spans="1:7">
      <c r="A25" s="270"/>
      <c r="B25" s="291"/>
      <c r="C25" s="291"/>
      <c r="D25" s="291"/>
      <c r="E25" s="291"/>
      <c r="F25" s="291"/>
      <c r="G25" s="292"/>
    </row>
    <row r="26" spans="1:7" ht="15.6">
      <c r="A26" s="53"/>
      <c r="B26" s="276" t="s">
        <v>412</v>
      </c>
      <c r="C26" s="276"/>
      <c r="D26" s="276"/>
      <c r="E26" s="276"/>
      <c r="F26" s="276"/>
      <c r="G26" s="276"/>
    </row>
    <row r="27" spans="1:7" ht="13.8">
      <c r="A27" s="53"/>
      <c r="B27" s="58" t="s">
        <v>336</v>
      </c>
      <c r="C27" s="59"/>
      <c r="D27" s="59"/>
      <c r="E27" s="59"/>
      <c r="F27" s="59"/>
      <c r="G27" s="44"/>
    </row>
    <row r="28" spans="1:7" ht="14.4">
      <c r="A28" s="277"/>
      <c r="B28" s="278" t="s">
        <v>3</v>
      </c>
      <c r="C28" s="343" t="s">
        <v>337</v>
      </c>
      <c r="D28" s="344"/>
      <c r="E28" s="344"/>
      <c r="F28" s="344"/>
      <c r="G28" s="279" t="s">
        <v>0</v>
      </c>
    </row>
    <row r="29" spans="1:7" ht="14.4">
      <c r="A29" s="76" t="s">
        <v>317</v>
      </c>
      <c r="B29" s="38">
        <v>211</v>
      </c>
      <c r="C29" s="345" t="s">
        <v>413</v>
      </c>
      <c r="D29" s="346"/>
      <c r="E29" s="346"/>
      <c r="F29" s="346"/>
      <c r="G29" s="40" t="s">
        <v>414</v>
      </c>
    </row>
    <row r="30" spans="1:7">
      <c r="A30" s="270"/>
      <c r="B30" s="291"/>
      <c r="C30" s="291"/>
      <c r="D30" s="291"/>
      <c r="E30" s="291"/>
      <c r="F30" s="291"/>
      <c r="G30" s="292"/>
    </row>
    <row r="31" spans="1:7" ht="14.4">
      <c r="A31" s="270"/>
      <c r="B31" s="288" t="s">
        <v>415</v>
      </c>
      <c r="C31" s="291"/>
      <c r="D31" s="291"/>
      <c r="E31" s="291"/>
      <c r="F31" s="291"/>
      <c r="G31" s="292"/>
    </row>
  </sheetData>
  <mergeCells count="2">
    <mergeCell ref="C28:F28"/>
    <mergeCell ref="C29:F29"/>
  </mergeCells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9"/>
  <sheetViews>
    <sheetView workbookViewId="0">
      <selection activeCell="A2" sqref="A2"/>
    </sheetView>
  </sheetViews>
  <sheetFormatPr defaultColWidth="11.5546875" defaultRowHeight="13.2"/>
  <sheetData>
    <row r="1" spans="1:7" ht="18">
      <c r="A1" s="28"/>
      <c r="B1" s="29" t="s">
        <v>45</v>
      </c>
      <c r="C1" s="29"/>
      <c r="D1" s="29"/>
      <c r="E1" s="29"/>
      <c r="F1" s="29"/>
      <c r="G1" s="30"/>
    </row>
    <row r="2" spans="1:7" ht="18">
      <c r="A2" s="28"/>
      <c r="B2" s="29"/>
      <c r="C2" s="29"/>
      <c r="D2" s="29"/>
      <c r="E2" s="29"/>
      <c r="F2" s="29"/>
      <c r="G2" s="30"/>
    </row>
    <row r="3" spans="1:7" ht="18">
      <c r="A3" s="31"/>
      <c r="B3" s="32" t="s">
        <v>46</v>
      </c>
      <c r="C3" s="29"/>
      <c r="D3" s="29"/>
      <c r="E3" s="29"/>
      <c r="F3" s="29"/>
      <c r="G3" s="30"/>
    </row>
    <row r="4" spans="1:7" ht="13.8">
      <c r="A4" s="28"/>
      <c r="B4" s="33" t="s">
        <v>47</v>
      </c>
      <c r="C4" s="34"/>
      <c r="D4" s="34"/>
      <c r="E4" s="34"/>
      <c r="F4" s="34"/>
      <c r="G4" s="35"/>
    </row>
    <row r="5" spans="1:7" ht="13.8">
      <c r="A5" s="36" t="s">
        <v>48</v>
      </c>
      <c r="B5" s="36" t="s">
        <v>3</v>
      </c>
      <c r="C5" s="36" t="s">
        <v>1</v>
      </c>
      <c r="D5" s="36"/>
      <c r="E5" s="36" t="s">
        <v>49</v>
      </c>
      <c r="F5" s="36" t="s">
        <v>50</v>
      </c>
      <c r="G5" s="37" t="s">
        <v>0</v>
      </c>
    </row>
    <row r="6" spans="1:7" ht="13.8">
      <c r="A6" s="38" t="s">
        <v>37</v>
      </c>
      <c r="B6" s="38">
        <v>161</v>
      </c>
      <c r="C6" s="39">
        <v>9007</v>
      </c>
      <c r="D6" s="39"/>
      <c r="E6" s="39" t="s">
        <v>51</v>
      </c>
      <c r="F6" s="39">
        <v>100</v>
      </c>
      <c r="G6" s="40" t="s">
        <v>52</v>
      </c>
    </row>
    <row r="7" spans="1:7" ht="13.8">
      <c r="A7" s="41" t="s">
        <v>53</v>
      </c>
      <c r="B7" s="42"/>
      <c r="C7" s="28"/>
      <c r="D7" s="28"/>
      <c r="E7" s="28"/>
      <c r="F7" s="28"/>
      <c r="G7" s="43"/>
    </row>
    <row r="8" spans="1:7" ht="13.8">
      <c r="A8" s="31"/>
      <c r="B8" s="44"/>
      <c r="C8" s="31"/>
      <c r="D8" s="31"/>
      <c r="E8" s="31"/>
      <c r="F8" s="31"/>
      <c r="G8" s="45"/>
    </row>
    <row r="9" spans="1:7" ht="14.4">
      <c r="A9" s="28"/>
      <c r="B9" s="46" t="s">
        <v>54</v>
      </c>
      <c r="C9" s="31"/>
      <c r="D9" s="31"/>
      <c r="E9" s="31"/>
      <c r="F9" s="31"/>
      <c r="G9" s="45"/>
    </row>
    <row r="10" spans="1:7" ht="13.8">
      <c r="A10" s="28"/>
      <c r="B10" s="33" t="s">
        <v>55</v>
      </c>
      <c r="C10" s="34"/>
      <c r="D10" s="34"/>
      <c r="E10" s="34"/>
      <c r="F10" s="34"/>
      <c r="G10" s="35"/>
    </row>
    <row r="11" spans="1:7" ht="13.8">
      <c r="A11" s="36" t="s">
        <v>48</v>
      </c>
      <c r="B11" s="36" t="s">
        <v>3</v>
      </c>
      <c r="C11" s="36" t="s">
        <v>1</v>
      </c>
      <c r="D11" s="36" t="s">
        <v>2</v>
      </c>
      <c r="E11" s="36" t="s">
        <v>49</v>
      </c>
      <c r="F11" s="36" t="s">
        <v>50</v>
      </c>
      <c r="G11" s="37" t="s">
        <v>0</v>
      </c>
    </row>
    <row r="12" spans="1:7" ht="13.8">
      <c r="A12" s="38" t="s">
        <v>37</v>
      </c>
      <c r="B12" s="38">
        <v>159</v>
      </c>
      <c r="C12" s="39">
        <v>180</v>
      </c>
      <c r="D12" s="47">
        <v>40643</v>
      </c>
      <c r="E12" s="39">
        <v>4</v>
      </c>
      <c r="F12" s="39">
        <v>68</v>
      </c>
      <c r="G12" s="40" t="s">
        <v>56</v>
      </c>
    </row>
    <row r="13" spans="1:7" ht="13.8">
      <c r="A13" s="38" t="s">
        <v>38</v>
      </c>
      <c r="B13" s="38">
        <v>158</v>
      </c>
      <c r="C13" s="39">
        <v>406</v>
      </c>
      <c r="D13" s="47">
        <v>40779</v>
      </c>
      <c r="E13" s="39">
        <v>2</v>
      </c>
      <c r="F13" s="39">
        <v>46</v>
      </c>
      <c r="G13" s="40" t="s">
        <v>57</v>
      </c>
    </row>
    <row r="14" spans="1:7" ht="13.8">
      <c r="A14" s="48" t="s">
        <v>58</v>
      </c>
      <c r="B14" s="28"/>
      <c r="C14" s="49"/>
      <c r="D14" s="50"/>
      <c r="E14" s="49"/>
      <c r="F14" s="49"/>
      <c r="G14" s="51"/>
    </row>
    <row r="15" spans="1:7" ht="13.8">
      <c r="A15" s="44" t="s">
        <v>59</v>
      </c>
      <c r="B15" s="31"/>
      <c r="C15" s="31"/>
      <c r="D15" s="52"/>
      <c r="E15" s="31"/>
      <c r="F15" s="31"/>
      <c r="G15" s="45"/>
    </row>
    <row r="16" spans="1:7" ht="13.8">
      <c r="A16" s="31"/>
      <c r="B16" s="53"/>
      <c r="C16" s="31"/>
      <c r="D16" s="52"/>
      <c r="E16" s="31"/>
      <c r="F16" s="31"/>
      <c r="G16" s="45"/>
    </row>
    <row r="17" spans="1:7" ht="13.8">
      <c r="A17" s="54"/>
      <c r="B17" s="33" t="s">
        <v>60</v>
      </c>
      <c r="C17" s="33"/>
      <c r="D17" s="33"/>
      <c r="E17" s="33"/>
      <c r="F17" s="33"/>
      <c r="G17" s="55"/>
    </row>
    <row r="18" spans="1:7" ht="13.8">
      <c r="A18" s="36" t="s">
        <v>48</v>
      </c>
      <c r="B18" s="36" t="s">
        <v>3</v>
      </c>
      <c r="C18" s="36" t="s">
        <v>1</v>
      </c>
      <c r="D18" s="36" t="s">
        <v>2</v>
      </c>
      <c r="E18" s="36" t="s">
        <v>49</v>
      </c>
      <c r="F18" s="36" t="s">
        <v>50</v>
      </c>
      <c r="G18" s="37" t="s">
        <v>0</v>
      </c>
    </row>
    <row r="19" spans="1:7" ht="13.8">
      <c r="A19" s="38" t="s">
        <v>37</v>
      </c>
      <c r="B19" s="38">
        <v>160</v>
      </c>
      <c r="C19" s="39">
        <v>155</v>
      </c>
      <c r="D19" s="47">
        <v>40269</v>
      </c>
      <c r="E19" s="39">
        <v>6</v>
      </c>
      <c r="F19" s="39">
        <v>89</v>
      </c>
      <c r="G19" s="40" t="s">
        <v>56</v>
      </c>
    </row>
    <row r="20" spans="1:7" ht="13.8">
      <c r="A20" s="44" t="s">
        <v>61</v>
      </c>
      <c r="B20" s="31"/>
      <c r="C20" s="28"/>
      <c r="D20" s="52"/>
      <c r="E20" s="31"/>
      <c r="F20" s="31"/>
      <c r="G20" s="45"/>
    </row>
    <row r="21" spans="1:7" ht="13.8">
      <c r="A21" s="44" t="s">
        <v>62</v>
      </c>
      <c r="B21" s="31"/>
      <c r="C21" s="28"/>
      <c r="D21" s="52"/>
      <c r="E21" s="31"/>
      <c r="F21" s="31"/>
      <c r="G21" s="45"/>
    </row>
    <row r="22" spans="1:7" ht="13.8">
      <c r="A22" s="44" t="s">
        <v>63</v>
      </c>
      <c r="B22" s="31"/>
      <c r="C22" s="28"/>
      <c r="D22" s="52"/>
      <c r="E22" s="31"/>
      <c r="F22" s="31"/>
      <c r="G22" s="45"/>
    </row>
    <row r="23" spans="1:7" ht="13.8">
      <c r="A23" s="31"/>
      <c r="B23" s="53"/>
      <c r="C23" s="31"/>
      <c r="D23" s="52"/>
      <c r="E23" s="31"/>
      <c r="F23" s="31"/>
      <c r="G23" s="45"/>
    </row>
    <row r="24" spans="1:7" ht="13.8">
      <c r="A24" s="31"/>
      <c r="B24" s="56" t="s">
        <v>64</v>
      </c>
      <c r="C24" s="31"/>
      <c r="D24" s="52"/>
      <c r="E24" s="31"/>
      <c r="F24" s="31"/>
      <c r="G24" s="45"/>
    </row>
    <row r="25" spans="1:7" ht="13.8">
      <c r="A25" s="54"/>
      <c r="B25" s="33" t="s">
        <v>65</v>
      </c>
      <c r="C25" s="33"/>
      <c r="D25" s="33"/>
      <c r="E25" s="33"/>
      <c r="F25" s="33"/>
      <c r="G25" s="55"/>
    </row>
    <row r="26" spans="1:7" ht="13.8">
      <c r="A26" s="36" t="s">
        <v>48</v>
      </c>
      <c r="B26" s="36" t="s">
        <v>3</v>
      </c>
      <c r="C26" s="36" t="s">
        <v>1</v>
      </c>
      <c r="D26" s="36" t="s">
        <v>2</v>
      </c>
      <c r="E26" s="36" t="s">
        <v>49</v>
      </c>
      <c r="F26" s="36" t="s">
        <v>50</v>
      </c>
      <c r="G26" s="37" t="s">
        <v>0</v>
      </c>
    </row>
    <row r="27" spans="1:7" ht="13.8">
      <c r="A27" s="38" t="s">
        <v>37</v>
      </c>
      <c r="B27" s="38">
        <v>150</v>
      </c>
      <c r="C27" s="39">
        <v>196</v>
      </c>
      <c r="D27" s="47">
        <v>40643</v>
      </c>
      <c r="E27" s="39">
        <v>4</v>
      </c>
      <c r="F27" s="39">
        <v>95</v>
      </c>
      <c r="G27" s="40" t="s">
        <v>56</v>
      </c>
    </row>
    <row r="28" spans="1:7" ht="13.8">
      <c r="A28" s="38" t="s">
        <v>38</v>
      </c>
      <c r="B28" s="38">
        <v>151</v>
      </c>
      <c r="C28" s="39">
        <v>176</v>
      </c>
      <c r="D28" s="47">
        <v>40643</v>
      </c>
      <c r="E28" s="39">
        <v>2</v>
      </c>
      <c r="F28" s="39">
        <v>92</v>
      </c>
      <c r="G28" s="40" t="s">
        <v>56</v>
      </c>
    </row>
    <row r="29" spans="1:7" ht="13.8">
      <c r="A29" s="48" t="s">
        <v>66</v>
      </c>
      <c r="B29" s="28"/>
      <c r="C29" s="49"/>
      <c r="D29" s="50"/>
      <c r="E29" s="49"/>
      <c r="F29" s="49"/>
      <c r="G29" s="51"/>
    </row>
    <row r="30" spans="1:7" ht="13.8">
      <c r="A30" s="44" t="s">
        <v>67</v>
      </c>
      <c r="B30" s="31"/>
      <c r="C30" s="31"/>
      <c r="D30" s="52"/>
      <c r="E30" s="31"/>
      <c r="F30" s="31"/>
      <c r="G30" s="45"/>
    </row>
    <row r="31" spans="1:7" ht="13.8">
      <c r="A31" s="31"/>
      <c r="B31" s="53"/>
      <c r="C31" s="31"/>
      <c r="D31" s="52"/>
      <c r="E31" s="31"/>
      <c r="F31" s="31"/>
      <c r="G31" s="45"/>
    </row>
    <row r="32" spans="1:7" ht="13.8">
      <c r="A32" s="54"/>
      <c r="B32" s="33" t="s">
        <v>68</v>
      </c>
      <c r="C32" s="33"/>
      <c r="D32" s="33"/>
      <c r="E32" s="33"/>
      <c r="F32" s="33"/>
      <c r="G32" s="55"/>
    </row>
    <row r="33" spans="1:7" ht="13.8">
      <c r="A33" s="36" t="s">
        <v>48</v>
      </c>
      <c r="B33" s="36" t="s">
        <v>3</v>
      </c>
      <c r="C33" s="36" t="s">
        <v>1</v>
      </c>
      <c r="D33" s="36" t="s">
        <v>2</v>
      </c>
      <c r="E33" s="36" t="s">
        <v>49</v>
      </c>
      <c r="F33" s="36" t="s">
        <v>50</v>
      </c>
      <c r="G33" s="37" t="s">
        <v>0</v>
      </c>
    </row>
    <row r="34" spans="1:7" ht="13.8">
      <c r="A34" s="38" t="s">
        <v>37</v>
      </c>
      <c r="B34" s="38">
        <v>153</v>
      </c>
      <c r="C34" s="39">
        <v>2034</v>
      </c>
      <c r="D34" s="47">
        <v>40322</v>
      </c>
      <c r="E34" s="39">
        <v>6</v>
      </c>
      <c r="F34" s="39">
        <v>102</v>
      </c>
      <c r="G34" s="40" t="s">
        <v>69</v>
      </c>
    </row>
    <row r="35" spans="1:7" ht="13.8">
      <c r="A35" s="38" t="s">
        <v>38</v>
      </c>
      <c r="B35" s="38">
        <v>152</v>
      </c>
      <c r="C35" s="39">
        <v>2015</v>
      </c>
      <c r="D35" s="47">
        <v>40306</v>
      </c>
      <c r="E35" s="39">
        <v>6</v>
      </c>
      <c r="F35" s="39">
        <v>101</v>
      </c>
      <c r="G35" s="40" t="s">
        <v>69</v>
      </c>
    </row>
    <row r="36" spans="1:7" ht="13.8">
      <c r="A36" s="38" t="s">
        <v>39</v>
      </c>
      <c r="B36" s="38">
        <v>154</v>
      </c>
      <c r="C36" s="39">
        <v>539</v>
      </c>
      <c r="D36" s="47">
        <v>40422</v>
      </c>
      <c r="E36" s="39">
        <v>6</v>
      </c>
      <c r="F36" s="39">
        <v>99</v>
      </c>
      <c r="G36" s="40" t="s">
        <v>70</v>
      </c>
    </row>
    <row r="37" spans="1:7" ht="13.8">
      <c r="A37" s="38" t="s">
        <v>40</v>
      </c>
      <c r="B37" s="38">
        <v>155</v>
      </c>
      <c r="C37" s="39">
        <v>2179</v>
      </c>
      <c r="D37" s="47">
        <v>40313</v>
      </c>
      <c r="E37" s="39">
        <v>4</v>
      </c>
      <c r="F37" s="39">
        <v>98</v>
      </c>
      <c r="G37" s="40" t="s">
        <v>71</v>
      </c>
    </row>
    <row r="38" spans="1:7" ht="13.8">
      <c r="A38" s="31"/>
      <c r="B38" s="53"/>
      <c r="C38" s="31"/>
      <c r="D38" s="52"/>
      <c r="E38" s="31"/>
      <c r="F38" s="31"/>
      <c r="G38" s="45"/>
    </row>
    <row r="39" spans="1:7" ht="13.8">
      <c r="A39" s="54"/>
      <c r="B39" s="33" t="s">
        <v>72</v>
      </c>
      <c r="C39" s="33"/>
      <c r="D39" s="33"/>
      <c r="E39" s="33"/>
      <c r="F39" s="33"/>
      <c r="G39" s="55"/>
    </row>
    <row r="40" spans="1:7" ht="13.8">
      <c r="A40" s="36" t="s">
        <v>48</v>
      </c>
      <c r="B40" s="36" t="s">
        <v>3</v>
      </c>
      <c r="C40" s="36" t="s">
        <v>1</v>
      </c>
      <c r="D40" s="36" t="s">
        <v>2</v>
      </c>
      <c r="E40" s="36" t="s">
        <v>49</v>
      </c>
      <c r="F40" s="36" t="s">
        <v>50</v>
      </c>
      <c r="G40" s="37" t="s">
        <v>0</v>
      </c>
    </row>
    <row r="41" spans="1:7" ht="13.8">
      <c r="A41" s="38" t="s">
        <v>37</v>
      </c>
      <c r="B41" s="38">
        <v>156</v>
      </c>
      <c r="C41" s="39">
        <v>1955</v>
      </c>
      <c r="D41" s="47">
        <v>39960</v>
      </c>
      <c r="E41" s="39" t="s">
        <v>51</v>
      </c>
      <c r="F41" s="39">
        <v>126</v>
      </c>
      <c r="G41" s="40" t="s">
        <v>69</v>
      </c>
    </row>
    <row r="42" spans="1:7" ht="13.8">
      <c r="A42" s="38" t="s">
        <v>38</v>
      </c>
      <c r="B42" s="38">
        <v>157</v>
      </c>
      <c r="C42" s="39">
        <v>1189</v>
      </c>
      <c r="D42" s="47">
        <v>40072</v>
      </c>
      <c r="E42" s="39" t="s">
        <v>51</v>
      </c>
      <c r="F42" s="39">
        <v>127</v>
      </c>
      <c r="G42" s="40" t="s">
        <v>73</v>
      </c>
    </row>
    <row r="43" spans="1:7" ht="13.8">
      <c r="A43" s="44" t="s">
        <v>74</v>
      </c>
      <c r="B43" s="31"/>
      <c r="C43" s="31"/>
      <c r="D43" s="52"/>
      <c r="E43" s="31"/>
      <c r="F43" s="31"/>
      <c r="G43" s="45"/>
    </row>
    <row r="44" spans="1:7" ht="13.8">
      <c r="A44" s="44" t="s">
        <v>75</v>
      </c>
      <c r="B44" s="31"/>
      <c r="C44" s="31"/>
      <c r="D44" s="52"/>
      <c r="E44" s="31"/>
      <c r="F44" s="31"/>
      <c r="G44" s="45"/>
    </row>
    <row r="45" spans="1:7" ht="13.8">
      <c r="A45" s="31"/>
      <c r="B45" s="53"/>
      <c r="C45" s="31"/>
      <c r="D45" s="52"/>
      <c r="E45" s="31"/>
      <c r="F45" s="31"/>
      <c r="G45" s="45"/>
    </row>
    <row r="46" spans="1:7" ht="13.8">
      <c r="A46" s="44" t="s">
        <v>76</v>
      </c>
      <c r="B46" s="31"/>
      <c r="C46" s="31"/>
      <c r="D46" s="52"/>
      <c r="E46" s="31"/>
      <c r="F46" s="31"/>
      <c r="G46" s="45"/>
    </row>
    <row r="47" spans="1:7" ht="13.8">
      <c r="A47" s="44" t="s">
        <v>77</v>
      </c>
      <c r="B47" s="31"/>
      <c r="C47" s="31"/>
      <c r="D47" s="52"/>
      <c r="E47" s="31"/>
      <c r="F47" s="31"/>
      <c r="G47" s="45"/>
    </row>
    <row r="48" spans="1:7" ht="13.8">
      <c r="A48" s="44" t="s">
        <v>78</v>
      </c>
      <c r="B48" s="31"/>
      <c r="C48" s="31"/>
      <c r="D48" s="52"/>
      <c r="E48" s="31"/>
      <c r="F48" s="31"/>
      <c r="G48" s="45"/>
    </row>
    <row r="49" spans="1:7" ht="13.8">
      <c r="A49" s="44" t="s">
        <v>79</v>
      </c>
      <c r="B49" s="31"/>
      <c r="C49" s="31"/>
      <c r="D49" s="52"/>
      <c r="E49" s="31"/>
      <c r="F49" s="31"/>
      <c r="G49" s="45"/>
    </row>
    <row r="50" spans="1:7" ht="13.8">
      <c r="A50" s="31"/>
      <c r="B50" s="53"/>
      <c r="C50" s="31"/>
      <c r="D50" s="52"/>
      <c r="E50" s="31"/>
      <c r="F50" s="31"/>
      <c r="G50" s="45"/>
    </row>
    <row r="51" spans="1:7" ht="18">
      <c r="A51" s="31"/>
      <c r="B51" s="29" t="s">
        <v>80</v>
      </c>
      <c r="C51" s="57"/>
      <c r="D51" s="29"/>
      <c r="E51" s="29"/>
      <c r="F51" s="29"/>
      <c r="G51" s="30"/>
    </row>
    <row r="52" spans="1:7" ht="18">
      <c r="A52" s="31"/>
      <c r="B52" s="32" t="s">
        <v>81</v>
      </c>
      <c r="C52" s="57"/>
      <c r="D52" s="29"/>
      <c r="E52" s="29"/>
      <c r="F52" s="29"/>
      <c r="G52" s="30"/>
    </row>
    <row r="53" spans="1:7" ht="13.8">
      <c r="A53" s="28"/>
      <c r="B53" s="58" t="s">
        <v>82</v>
      </c>
      <c r="C53" s="59"/>
      <c r="D53" s="59"/>
      <c r="E53" s="59"/>
      <c r="F53" s="59"/>
      <c r="G53" s="44"/>
    </row>
    <row r="54" spans="1:7" ht="13.8">
      <c r="A54" s="36" t="s">
        <v>48</v>
      </c>
      <c r="B54" s="36" t="s">
        <v>3</v>
      </c>
      <c r="C54" s="36" t="s">
        <v>1</v>
      </c>
      <c r="D54" s="36"/>
      <c r="E54" s="36" t="s">
        <v>49</v>
      </c>
      <c r="F54" s="36" t="s">
        <v>50</v>
      </c>
      <c r="G54" s="37" t="s">
        <v>0</v>
      </c>
    </row>
    <row r="55" spans="1:7" ht="13.8">
      <c r="A55" s="38" t="s">
        <v>37</v>
      </c>
      <c r="B55" s="38">
        <v>142</v>
      </c>
      <c r="C55" s="39">
        <v>184</v>
      </c>
      <c r="D55" s="39"/>
      <c r="E55" s="39">
        <v>2</v>
      </c>
      <c r="F55" s="39">
        <v>49</v>
      </c>
      <c r="G55" s="40" t="s">
        <v>71</v>
      </c>
    </row>
    <row r="56" spans="1:7" ht="13.8">
      <c r="A56" s="44" t="s">
        <v>83</v>
      </c>
      <c r="B56" s="31"/>
      <c r="C56" s="31"/>
      <c r="D56" s="52"/>
      <c r="E56" s="31"/>
      <c r="F56" s="31"/>
      <c r="G56" s="45"/>
    </row>
    <row r="57" spans="1:7" ht="18">
      <c r="A57" s="31"/>
      <c r="B57" s="32" t="s">
        <v>84</v>
      </c>
      <c r="C57" s="57"/>
      <c r="D57" s="29"/>
      <c r="E57" s="29"/>
      <c r="F57" s="29"/>
      <c r="G57" s="30"/>
    </row>
    <row r="58" spans="1:7" ht="13.8">
      <c r="A58" s="54"/>
      <c r="B58" s="60" t="s">
        <v>85</v>
      </c>
      <c r="C58" s="60"/>
      <c r="D58" s="60"/>
      <c r="E58" s="60"/>
      <c r="F58" s="60"/>
      <c r="G58" s="61"/>
    </row>
    <row r="59" spans="1:7" ht="13.8">
      <c r="A59" s="36" t="s">
        <v>48</v>
      </c>
      <c r="B59" s="62" t="s">
        <v>3</v>
      </c>
      <c r="C59" s="62" t="s">
        <v>1</v>
      </c>
      <c r="D59" s="62"/>
      <c r="E59" s="62" t="s">
        <v>49</v>
      </c>
      <c r="F59" s="62" t="s">
        <v>50</v>
      </c>
      <c r="G59" s="63" t="s">
        <v>0</v>
      </c>
    </row>
    <row r="60" spans="1:7" ht="13.8">
      <c r="A60" s="38" t="s">
        <v>37</v>
      </c>
      <c r="B60" s="38">
        <v>141</v>
      </c>
      <c r="C60" s="39">
        <v>164</v>
      </c>
      <c r="D60" s="39"/>
      <c r="E60" s="39">
        <v>2</v>
      </c>
      <c r="F60" s="39">
        <v>86</v>
      </c>
      <c r="G60" s="40" t="s">
        <v>86</v>
      </c>
    </row>
    <row r="61" spans="1:7" ht="13.8">
      <c r="A61" s="44" t="s">
        <v>87</v>
      </c>
      <c r="B61" s="31"/>
      <c r="C61" s="31"/>
      <c r="D61" s="31"/>
      <c r="E61" s="31"/>
      <c r="F61" s="31"/>
      <c r="G61" s="45"/>
    </row>
    <row r="62" spans="1:7" ht="13.8">
      <c r="A62" s="44"/>
      <c r="B62" s="31"/>
      <c r="C62" s="31"/>
      <c r="D62" s="31"/>
      <c r="E62" s="31"/>
      <c r="F62" s="31"/>
      <c r="G62" s="45"/>
    </row>
    <row r="63" spans="1:7" ht="13.8">
      <c r="A63" s="64"/>
      <c r="B63" s="58" t="s">
        <v>88</v>
      </c>
      <c r="C63" s="58"/>
      <c r="D63" s="58"/>
      <c r="E63" s="58"/>
      <c r="F63" s="58"/>
      <c r="G63" s="56"/>
    </row>
    <row r="64" spans="1:7" ht="13.8">
      <c r="A64" s="36" t="s">
        <v>48</v>
      </c>
      <c r="B64" s="36" t="s">
        <v>3</v>
      </c>
      <c r="C64" s="36" t="s">
        <v>1</v>
      </c>
      <c r="D64" s="36"/>
      <c r="E64" s="36" t="s">
        <v>49</v>
      </c>
      <c r="F64" s="36" t="s">
        <v>50</v>
      </c>
      <c r="G64" s="37" t="s">
        <v>0</v>
      </c>
    </row>
    <row r="65" spans="1:7" ht="13.8">
      <c r="A65" s="38" t="s">
        <v>37</v>
      </c>
      <c r="B65" s="65">
        <v>144</v>
      </c>
      <c r="C65" s="66">
        <v>3218</v>
      </c>
      <c r="D65" s="66" t="s">
        <v>89</v>
      </c>
      <c r="E65" s="66">
        <v>4</v>
      </c>
      <c r="F65" s="66">
        <v>115</v>
      </c>
      <c r="G65" s="67" t="s">
        <v>90</v>
      </c>
    </row>
    <row r="66" spans="1:7" ht="13.8">
      <c r="A66" s="38" t="s">
        <v>38</v>
      </c>
      <c r="B66" s="38">
        <v>143</v>
      </c>
      <c r="C66" s="39">
        <v>186</v>
      </c>
      <c r="D66" s="39" t="s">
        <v>91</v>
      </c>
      <c r="E66" s="39">
        <v>6</v>
      </c>
      <c r="F66" s="39">
        <v>114</v>
      </c>
      <c r="G66" s="40" t="s">
        <v>90</v>
      </c>
    </row>
    <row r="67" spans="1:7" ht="13.8">
      <c r="A67" s="38" t="s">
        <v>39</v>
      </c>
      <c r="B67" s="38">
        <v>146</v>
      </c>
      <c r="C67" s="39">
        <v>2176</v>
      </c>
      <c r="D67" s="39"/>
      <c r="E67" s="39">
        <v>6</v>
      </c>
      <c r="F67" s="39">
        <v>118</v>
      </c>
      <c r="G67" s="40" t="s">
        <v>71</v>
      </c>
    </row>
    <row r="68" spans="1:7" ht="13.8">
      <c r="A68" s="38" t="s">
        <v>40</v>
      </c>
      <c r="B68" s="38">
        <v>145</v>
      </c>
      <c r="C68" s="39">
        <v>3407</v>
      </c>
      <c r="D68" s="39" t="s">
        <v>92</v>
      </c>
      <c r="E68" s="39">
        <v>6</v>
      </c>
      <c r="F68" s="39">
        <v>103</v>
      </c>
      <c r="G68" s="40" t="s">
        <v>90</v>
      </c>
    </row>
    <row r="69" spans="1:7" ht="13.8">
      <c r="A69" s="38" t="s">
        <v>93</v>
      </c>
      <c r="B69" s="38">
        <v>147</v>
      </c>
      <c r="C69" s="39">
        <v>116</v>
      </c>
      <c r="D69" s="39"/>
      <c r="E69" s="39">
        <v>6</v>
      </c>
      <c r="F69" s="39">
        <v>107</v>
      </c>
      <c r="G69" s="40" t="s">
        <v>57</v>
      </c>
    </row>
    <row r="70" spans="1:7" ht="13.8">
      <c r="A70" s="44" t="s">
        <v>94</v>
      </c>
      <c r="B70" s="31"/>
      <c r="C70" s="31"/>
      <c r="D70" s="52"/>
      <c r="E70" s="31"/>
      <c r="F70" s="31"/>
      <c r="G70" s="45"/>
    </row>
    <row r="71" spans="1:7" ht="13.8">
      <c r="A71" s="44" t="s">
        <v>95</v>
      </c>
      <c r="B71" s="31"/>
      <c r="C71" s="31"/>
      <c r="D71" s="52"/>
      <c r="E71" s="31"/>
      <c r="F71" s="31"/>
      <c r="G71" s="45"/>
    </row>
    <row r="72" spans="1:7" ht="13.8">
      <c r="A72" s="53"/>
      <c r="B72" s="31"/>
      <c r="C72" s="31"/>
      <c r="D72" s="52"/>
      <c r="E72" s="31"/>
      <c r="F72" s="31"/>
      <c r="G72" s="45"/>
    </row>
    <row r="73" spans="1:7" ht="13.8">
      <c r="A73" s="44" t="s">
        <v>96</v>
      </c>
      <c r="B73" s="31"/>
      <c r="C73" s="31"/>
      <c r="D73" s="52"/>
      <c r="E73" s="31"/>
      <c r="F73" s="31"/>
      <c r="G73" s="45"/>
    </row>
    <row r="74" spans="1:7" ht="13.8">
      <c r="A74" s="44" t="s">
        <v>97</v>
      </c>
      <c r="B74" s="31"/>
      <c r="C74" s="31"/>
      <c r="D74" s="52"/>
      <c r="E74" s="31"/>
      <c r="F74" s="31"/>
      <c r="G74" s="45"/>
    </row>
    <row r="75" spans="1:7" ht="13.8">
      <c r="A75" s="44" t="s">
        <v>98</v>
      </c>
      <c r="B75" s="31"/>
      <c r="C75" s="31"/>
      <c r="D75" s="52"/>
      <c r="E75" s="31"/>
      <c r="F75" s="31"/>
      <c r="G75" s="45"/>
    </row>
    <row r="76" spans="1:7" ht="13.8">
      <c r="A76" s="44"/>
      <c r="B76" s="31"/>
      <c r="C76" s="31"/>
      <c r="D76" s="52"/>
      <c r="E76" s="31"/>
      <c r="F76" s="31"/>
      <c r="G76" s="45"/>
    </row>
    <row r="77" spans="1:7" ht="14.4">
      <c r="A77" s="31"/>
      <c r="B77" s="3" t="s">
        <v>54</v>
      </c>
      <c r="C77" s="31"/>
      <c r="D77" s="31"/>
      <c r="E77" s="31"/>
      <c r="F77" s="31"/>
      <c r="G77" s="45"/>
    </row>
    <row r="78" spans="1:7" ht="13.8">
      <c r="A78" s="64"/>
      <c r="B78" s="58" t="s">
        <v>55</v>
      </c>
      <c r="C78" s="58"/>
      <c r="D78" s="58"/>
      <c r="E78" s="58"/>
      <c r="F78" s="58"/>
      <c r="G78" s="56"/>
    </row>
    <row r="79" spans="1:7" ht="13.8">
      <c r="A79" s="36" t="s">
        <v>48</v>
      </c>
      <c r="B79" s="36" t="s">
        <v>3</v>
      </c>
      <c r="C79" s="36" t="s">
        <v>1</v>
      </c>
      <c r="D79" s="36" t="s">
        <v>2</v>
      </c>
      <c r="E79" s="36" t="s">
        <v>49</v>
      </c>
      <c r="F79" s="36" t="s">
        <v>50</v>
      </c>
      <c r="G79" s="37" t="s">
        <v>0</v>
      </c>
    </row>
    <row r="80" spans="1:7" ht="13.8">
      <c r="A80" s="38" t="s">
        <v>37</v>
      </c>
      <c r="B80" s="38">
        <v>140</v>
      </c>
      <c r="C80" s="39">
        <v>181</v>
      </c>
      <c r="D80" s="47">
        <v>40643</v>
      </c>
      <c r="E80" s="39">
        <v>2</v>
      </c>
      <c r="F80" s="39">
        <v>76</v>
      </c>
      <c r="G80" s="40" t="s">
        <v>56</v>
      </c>
    </row>
    <row r="81" spans="1:7" ht="13.8">
      <c r="A81" s="38" t="s">
        <v>38</v>
      </c>
      <c r="B81" s="65">
        <v>139</v>
      </c>
      <c r="C81" s="66">
        <v>2241</v>
      </c>
      <c r="D81" s="68">
        <v>40682</v>
      </c>
      <c r="E81" s="66">
        <v>2</v>
      </c>
      <c r="F81" s="66">
        <v>54</v>
      </c>
      <c r="G81" s="67" t="s">
        <v>71</v>
      </c>
    </row>
    <row r="82" spans="1:7" ht="13.8">
      <c r="A82" s="44" t="s">
        <v>99</v>
      </c>
      <c r="B82" s="28"/>
      <c r="C82" s="31"/>
      <c r="D82" s="52"/>
      <c r="E82" s="31"/>
      <c r="F82" s="31"/>
      <c r="G82" s="45"/>
    </row>
    <row r="83" spans="1:7" ht="13.8">
      <c r="A83" s="44" t="s">
        <v>100</v>
      </c>
      <c r="B83" s="28"/>
      <c r="C83" s="31"/>
      <c r="D83" s="52"/>
      <c r="E83" s="31"/>
      <c r="F83" s="31"/>
      <c r="G83" s="45"/>
    </row>
    <row r="84" spans="1:7" ht="13.8">
      <c r="A84" s="28"/>
      <c r="B84" s="44"/>
      <c r="C84" s="31"/>
      <c r="D84" s="52"/>
      <c r="E84" s="31"/>
      <c r="F84" s="31"/>
      <c r="G84" s="45"/>
    </row>
    <row r="85" spans="1:7" ht="13.8">
      <c r="A85" s="64"/>
      <c r="B85" s="56" t="s">
        <v>64</v>
      </c>
      <c r="C85" s="64"/>
      <c r="D85" s="69"/>
      <c r="E85" s="64"/>
      <c r="F85" s="64"/>
      <c r="G85" s="70"/>
    </row>
    <row r="86" spans="1:7" ht="13.8">
      <c r="A86" s="54"/>
      <c r="B86" s="33" t="s">
        <v>65</v>
      </c>
      <c r="C86" s="33"/>
      <c r="D86" s="33"/>
      <c r="E86" s="33"/>
      <c r="F86" s="33"/>
      <c r="G86" s="55"/>
    </row>
    <row r="87" spans="1:7" ht="13.8">
      <c r="A87" s="36" t="s">
        <v>48</v>
      </c>
      <c r="B87" s="36" t="s">
        <v>3</v>
      </c>
      <c r="C87" s="36" t="s">
        <v>1</v>
      </c>
      <c r="D87" s="36" t="s">
        <v>2</v>
      </c>
      <c r="E87" s="36" t="s">
        <v>49</v>
      </c>
      <c r="F87" s="36" t="s">
        <v>50</v>
      </c>
      <c r="G87" s="37" t="s">
        <v>0</v>
      </c>
    </row>
    <row r="88" spans="1:7" ht="13.8">
      <c r="A88" s="38" t="s">
        <v>37</v>
      </c>
      <c r="B88" s="38">
        <v>128</v>
      </c>
      <c r="C88" s="39">
        <v>309</v>
      </c>
      <c r="D88" s="47">
        <v>40680</v>
      </c>
      <c r="E88" s="39">
        <v>2</v>
      </c>
      <c r="F88" s="39">
        <v>96</v>
      </c>
      <c r="G88" s="40" t="s">
        <v>86</v>
      </c>
    </row>
    <row r="89" spans="1:7" ht="13.8">
      <c r="A89" s="38" t="s">
        <v>38</v>
      </c>
      <c r="B89" s="38">
        <v>129</v>
      </c>
      <c r="C89" s="39">
        <v>194</v>
      </c>
      <c r="D89" s="47">
        <v>40643</v>
      </c>
      <c r="E89" s="39">
        <v>2</v>
      </c>
      <c r="F89" s="39">
        <v>95</v>
      </c>
      <c r="G89" s="40" t="s">
        <v>56</v>
      </c>
    </row>
    <row r="90" spans="1:7" ht="13.8">
      <c r="A90" s="48" t="s">
        <v>101</v>
      </c>
      <c r="B90" s="28"/>
      <c r="C90" s="49"/>
      <c r="D90" s="50"/>
      <c r="E90" s="49"/>
      <c r="F90" s="49"/>
      <c r="G90" s="51"/>
    </row>
    <row r="91" spans="1:7" ht="13.8">
      <c r="A91" s="44" t="s">
        <v>102</v>
      </c>
      <c r="B91" s="31"/>
      <c r="C91" s="31"/>
      <c r="D91" s="52"/>
      <c r="E91" s="31"/>
      <c r="F91" s="31"/>
      <c r="G91" s="45"/>
    </row>
    <row r="92" spans="1:7" ht="13.8">
      <c r="A92" s="31"/>
      <c r="B92" s="44"/>
      <c r="C92" s="31"/>
      <c r="D92" s="52"/>
      <c r="E92" s="31"/>
      <c r="F92" s="31"/>
      <c r="G92" s="45"/>
    </row>
    <row r="93" spans="1:7" ht="13.8">
      <c r="A93" s="28"/>
      <c r="B93" s="34" t="s">
        <v>68</v>
      </c>
      <c r="C93" s="34"/>
      <c r="D93" s="34"/>
      <c r="E93" s="34"/>
      <c r="F93" s="34"/>
      <c r="G93" s="35"/>
    </row>
    <row r="94" spans="1:7" ht="13.8">
      <c r="A94" s="36" t="s">
        <v>48</v>
      </c>
      <c r="B94" s="38" t="s">
        <v>3</v>
      </c>
      <c r="C94" s="38" t="s">
        <v>1</v>
      </c>
      <c r="D94" s="38" t="s">
        <v>2</v>
      </c>
      <c r="E94" s="38" t="s">
        <v>49</v>
      </c>
      <c r="F94" s="36" t="s">
        <v>50</v>
      </c>
      <c r="G94" s="71" t="s">
        <v>0</v>
      </c>
    </row>
    <row r="95" spans="1:7" ht="13.8">
      <c r="A95" s="38" t="s">
        <v>37</v>
      </c>
      <c r="B95" s="38">
        <v>134</v>
      </c>
      <c r="C95" s="39">
        <v>1021</v>
      </c>
      <c r="D95" s="47">
        <v>40421</v>
      </c>
      <c r="E95" s="39">
        <v>6</v>
      </c>
      <c r="F95" s="39">
        <v>112</v>
      </c>
      <c r="G95" s="40" t="s">
        <v>52</v>
      </c>
    </row>
    <row r="96" spans="1:7" ht="13.8">
      <c r="A96" s="38" t="s">
        <v>38</v>
      </c>
      <c r="B96" s="38">
        <v>132</v>
      </c>
      <c r="C96" s="39">
        <v>2336</v>
      </c>
      <c r="D96" s="47">
        <v>40429</v>
      </c>
      <c r="E96" s="39">
        <v>4</v>
      </c>
      <c r="F96" s="39">
        <v>115</v>
      </c>
      <c r="G96" s="40" t="s">
        <v>70</v>
      </c>
    </row>
    <row r="97" spans="1:7" ht="13.8">
      <c r="A97" s="38" t="s">
        <v>39</v>
      </c>
      <c r="B97" s="38">
        <v>133</v>
      </c>
      <c r="C97" s="39">
        <v>148</v>
      </c>
      <c r="D97" s="47">
        <v>40299</v>
      </c>
      <c r="E97" s="39">
        <v>6</v>
      </c>
      <c r="F97" s="39">
        <v>129</v>
      </c>
      <c r="G97" s="40" t="s">
        <v>56</v>
      </c>
    </row>
    <row r="98" spans="1:7" ht="13.8">
      <c r="A98" s="38" t="s">
        <v>40</v>
      </c>
      <c r="B98" s="38">
        <v>131</v>
      </c>
      <c r="C98" s="39">
        <v>2304</v>
      </c>
      <c r="D98" s="47">
        <v>40423</v>
      </c>
      <c r="E98" s="39">
        <v>6</v>
      </c>
      <c r="F98" s="39">
        <v>114</v>
      </c>
      <c r="G98" s="40" t="s">
        <v>70</v>
      </c>
    </row>
    <row r="99" spans="1:7" ht="13.8">
      <c r="A99" s="38" t="s">
        <v>93</v>
      </c>
      <c r="B99" s="38">
        <v>130</v>
      </c>
      <c r="C99" s="39">
        <v>3320</v>
      </c>
      <c r="D99" s="47">
        <v>40308</v>
      </c>
      <c r="E99" s="39">
        <v>6</v>
      </c>
      <c r="F99" s="39">
        <v>100</v>
      </c>
      <c r="G99" s="40" t="s">
        <v>69</v>
      </c>
    </row>
    <row r="100" spans="1:7" ht="13.8">
      <c r="A100" s="44" t="s">
        <v>103</v>
      </c>
      <c r="B100" s="31"/>
      <c r="C100" s="31"/>
      <c r="D100" s="52"/>
      <c r="E100" s="31"/>
      <c r="F100" s="31"/>
      <c r="G100" s="45"/>
    </row>
    <row r="101" spans="1:7" ht="13.8">
      <c r="A101" s="44" t="s">
        <v>104</v>
      </c>
      <c r="B101" s="31"/>
      <c r="C101" s="31"/>
      <c r="D101" s="52"/>
      <c r="E101" s="31"/>
      <c r="F101" s="31"/>
      <c r="G101" s="45"/>
    </row>
    <row r="102" spans="1:7" ht="13.8">
      <c r="A102" s="31"/>
      <c r="B102" s="53"/>
      <c r="C102" s="31"/>
      <c r="D102" s="52"/>
      <c r="E102" s="31"/>
      <c r="F102" s="31"/>
      <c r="G102" s="45"/>
    </row>
    <row r="103" spans="1:7" ht="13.8">
      <c r="A103" s="44" t="s">
        <v>105</v>
      </c>
      <c r="B103" s="31"/>
      <c r="C103" s="31"/>
      <c r="D103" s="52"/>
      <c r="E103" s="31"/>
      <c r="F103" s="31"/>
      <c r="G103" s="45"/>
    </row>
    <row r="104" spans="1:7" ht="13.8">
      <c r="A104" s="44" t="s">
        <v>106</v>
      </c>
      <c r="B104" s="31"/>
      <c r="C104" s="31"/>
      <c r="D104" s="52"/>
      <c r="E104" s="31"/>
      <c r="F104" s="31"/>
      <c r="G104" s="45"/>
    </row>
    <row r="105" spans="1:7" ht="13.8">
      <c r="A105" s="44" t="s">
        <v>107</v>
      </c>
      <c r="B105" s="31"/>
      <c r="C105" s="31"/>
      <c r="D105" s="52"/>
      <c r="E105" s="31"/>
      <c r="F105" s="31"/>
      <c r="G105" s="45"/>
    </row>
    <row r="106" spans="1:7" ht="13.8">
      <c r="A106" s="44" t="s">
        <v>108</v>
      </c>
      <c r="B106" s="31"/>
      <c r="C106" s="31"/>
      <c r="D106" s="52"/>
      <c r="E106" s="31"/>
      <c r="F106" s="31"/>
      <c r="G106" s="45"/>
    </row>
    <row r="107" spans="1:7" ht="13.8">
      <c r="A107" s="44" t="s">
        <v>109</v>
      </c>
      <c r="B107" s="31"/>
      <c r="C107" s="31"/>
      <c r="D107" s="52"/>
      <c r="E107" s="31"/>
      <c r="F107" s="31"/>
      <c r="G107" s="45"/>
    </row>
    <row r="108" spans="1:7" ht="13.8">
      <c r="A108" s="44" t="s">
        <v>110</v>
      </c>
      <c r="B108" s="31"/>
      <c r="C108" s="31"/>
      <c r="D108" s="52"/>
      <c r="E108" s="31"/>
      <c r="F108" s="31"/>
      <c r="G108" s="45"/>
    </row>
    <row r="109" spans="1:7" ht="13.8">
      <c r="A109" s="44" t="s">
        <v>111</v>
      </c>
      <c r="B109" s="31"/>
      <c r="C109" s="31"/>
      <c r="D109" s="52"/>
      <c r="E109" s="31"/>
      <c r="F109" s="31"/>
      <c r="G109" s="45"/>
    </row>
  </sheetData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G16" sqref="G16"/>
    </sheetView>
  </sheetViews>
  <sheetFormatPr defaultColWidth="11.5546875" defaultRowHeight="13.2"/>
  <cols>
    <col min="1" max="1" width="25" bestFit="1" customWidth="1"/>
    <col min="6" max="6" width="27.109375" bestFit="1" customWidth="1"/>
  </cols>
  <sheetData>
    <row r="1" spans="1:6" ht="18">
      <c r="A1" s="136" t="s">
        <v>201</v>
      </c>
      <c r="B1" s="137"/>
      <c r="C1" s="138"/>
      <c r="D1" s="138"/>
      <c r="E1" s="138"/>
      <c r="F1" s="139"/>
    </row>
    <row r="2" spans="1:6" ht="18">
      <c r="A2" s="140" t="s">
        <v>202</v>
      </c>
      <c r="B2" s="137"/>
      <c r="C2" s="138"/>
      <c r="D2" s="138"/>
      <c r="E2" s="138"/>
      <c r="F2" s="139"/>
    </row>
    <row r="3" spans="1:6" ht="13.8">
      <c r="A3" s="141"/>
      <c r="B3" s="142" t="s">
        <v>114</v>
      </c>
      <c r="C3" s="142" t="s">
        <v>1</v>
      </c>
      <c r="D3" s="143" t="s">
        <v>2</v>
      </c>
      <c r="E3" s="142" t="s">
        <v>50</v>
      </c>
      <c r="F3" s="144" t="s">
        <v>0</v>
      </c>
    </row>
    <row r="4" spans="1:6" ht="13.8">
      <c r="A4" s="44" t="s">
        <v>203</v>
      </c>
      <c r="B4" s="38">
        <v>81</v>
      </c>
      <c r="C4" s="39">
        <v>5110</v>
      </c>
      <c r="D4" s="128">
        <v>40233</v>
      </c>
      <c r="E4" s="39">
        <v>1010</v>
      </c>
      <c r="F4" s="40" t="s">
        <v>204</v>
      </c>
    </row>
    <row r="5" spans="1:6" ht="13.8">
      <c r="A5" s="44" t="s">
        <v>205</v>
      </c>
      <c r="B5" s="38">
        <v>80</v>
      </c>
      <c r="C5" s="39">
        <v>5105</v>
      </c>
      <c r="D5" s="128">
        <v>40230</v>
      </c>
      <c r="E5" s="39">
        <v>956</v>
      </c>
      <c r="F5" s="40" t="s">
        <v>204</v>
      </c>
    </row>
    <row r="6" spans="1:6" ht="13.8">
      <c r="A6" s="44" t="s">
        <v>206</v>
      </c>
      <c r="B6" s="39">
        <v>82</v>
      </c>
      <c r="C6" s="145" t="s">
        <v>207</v>
      </c>
      <c r="D6" s="128" t="s">
        <v>208</v>
      </c>
      <c r="E6" s="39">
        <v>596</v>
      </c>
      <c r="F6" s="40" t="s">
        <v>209</v>
      </c>
    </row>
    <row r="7" spans="1:6" ht="13.8">
      <c r="A7" s="44" t="s">
        <v>210</v>
      </c>
      <c r="B7" s="39">
        <v>83</v>
      </c>
      <c r="C7" s="39">
        <v>6108</v>
      </c>
      <c r="D7" s="128" t="s">
        <v>208</v>
      </c>
      <c r="E7" s="39">
        <v>560</v>
      </c>
      <c r="F7" s="40" t="s">
        <v>211</v>
      </c>
    </row>
    <row r="8" spans="1:6" ht="13.8">
      <c r="A8" s="44"/>
      <c r="B8" s="53"/>
      <c r="C8" s="53"/>
      <c r="D8" s="109"/>
      <c r="E8" s="44"/>
      <c r="F8" s="146"/>
    </row>
    <row r="9" spans="1:6" ht="18">
      <c r="A9" s="73" t="s">
        <v>212</v>
      </c>
      <c r="B9" s="74"/>
      <c r="C9" s="73"/>
      <c r="D9" s="73"/>
      <c r="E9" s="73"/>
      <c r="F9" s="147"/>
    </row>
    <row r="10" spans="1:6" ht="18">
      <c r="A10" s="73" t="s">
        <v>213</v>
      </c>
      <c r="B10" s="74"/>
      <c r="C10" s="73"/>
      <c r="D10" s="73"/>
      <c r="E10" s="73"/>
      <c r="F10" s="147"/>
    </row>
    <row r="11" spans="1:6" ht="13.8">
      <c r="A11" s="87"/>
      <c r="B11" s="114" t="s">
        <v>114</v>
      </c>
      <c r="C11" s="114" t="s">
        <v>1</v>
      </c>
      <c r="D11" s="124" t="s">
        <v>214</v>
      </c>
      <c r="E11" s="114" t="s">
        <v>50</v>
      </c>
      <c r="F11" s="148" t="s">
        <v>0</v>
      </c>
    </row>
    <row r="12" spans="1:6" ht="13.8">
      <c r="A12" s="354" t="s">
        <v>196</v>
      </c>
      <c r="B12" s="333">
        <v>84</v>
      </c>
      <c r="C12" s="38">
        <v>823</v>
      </c>
      <c r="D12" s="149" t="s">
        <v>208</v>
      </c>
      <c r="E12" s="38">
        <v>566</v>
      </c>
      <c r="F12" s="357" t="s">
        <v>215</v>
      </c>
    </row>
    <row r="13" spans="1:6" ht="13.8">
      <c r="A13" s="355"/>
      <c r="B13" s="333"/>
      <c r="C13" s="38">
        <v>818</v>
      </c>
      <c r="D13" s="149" t="s">
        <v>208</v>
      </c>
      <c r="E13" s="38">
        <v>562</v>
      </c>
      <c r="F13" s="358"/>
    </row>
    <row r="14" spans="1:6" ht="13.8">
      <c r="A14" s="355"/>
      <c r="B14" s="333"/>
      <c r="C14" s="38">
        <v>820</v>
      </c>
      <c r="D14" s="149" t="s">
        <v>208</v>
      </c>
      <c r="E14" s="38">
        <v>552</v>
      </c>
      <c r="F14" s="358"/>
    </row>
    <row r="15" spans="1:6" ht="13.8">
      <c r="A15" s="356"/>
      <c r="B15" s="38" t="s">
        <v>216</v>
      </c>
      <c r="C15" s="38">
        <v>808</v>
      </c>
      <c r="D15" s="150">
        <v>2</v>
      </c>
      <c r="E15" s="38">
        <v>584</v>
      </c>
      <c r="F15" s="359"/>
    </row>
    <row r="16" spans="1:6" ht="13.8">
      <c r="A16" s="44"/>
      <c r="B16" s="53"/>
      <c r="C16" s="53"/>
      <c r="D16" s="109"/>
      <c r="E16" s="53"/>
      <c r="F16" s="146"/>
    </row>
    <row r="17" spans="1:6" ht="18">
      <c r="A17" s="73" t="s">
        <v>217</v>
      </c>
      <c r="B17" s="74"/>
      <c r="C17" s="73"/>
      <c r="D17" s="73"/>
      <c r="E17" s="73"/>
      <c r="F17" s="147"/>
    </row>
    <row r="18" spans="1:6" ht="18">
      <c r="A18" s="73" t="s">
        <v>218</v>
      </c>
      <c r="B18" s="74"/>
      <c r="C18" s="73"/>
      <c r="D18" s="73"/>
      <c r="E18" s="73"/>
      <c r="F18" s="147"/>
    </row>
    <row r="19" spans="1:6" ht="13.8">
      <c r="A19" s="87"/>
      <c r="B19" s="114" t="s">
        <v>114</v>
      </c>
      <c r="C19" s="114" t="s">
        <v>1</v>
      </c>
      <c r="D19" s="124" t="s">
        <v>214</v>
      </c>
      <c r="E19" s="114" t="s">
        <v>50</v>
      </c>
      <c r="F19" s="148" t="s">
        <v>0</v>
      </c>
    </row>
    <row r="20" spans="1:6" ht="13.8">
      <c r="A20" s="360" t="s">
        <v>182</v>
      </c>
      <c r="B20" s="333">
        <v>86</v>
      </c>
      <c r="C20" s="38">
        <v>678</v>
      </c>
      <c r="D20" s="150" t="s">
        <v>219</v>
      </c>
      <c r="E20" s="38">
        <v>461</v>
      </c>
      <c r="F20" s="361" t="s">
        <v>220</v>
      </c>
    </row>
    <row r="21" spans="1:6" ht="13.8">
      <c r="A21" s="360"/>
      <c r="B21" s="333"/>
      <c r="C21" s="38">
        <v>679</v>
      </c>
      <c r="D21" s="150" t="s">
        <v>219</v>
      </c>
      <c r="E21" s="38">
        <v>528</v>
      </c>
      <c r="F21" s="361"/>
    </row>
    <row r="22" spans="1:6" ht="13.8">
      <c r="A22" s="360"/>
      <c r="B22" s="333"/>
      <c r="C22" s="38">
        <v>555</v>
      </c>
      <c r="D22" s="150" t="s">
        <v>221</v>
      </c>
      <c r="E22" s="38">
        <v>508</v>
      </c>
      <c r="F22" s="361"/>
    </row>
    <row r="23" spans="1:6" ht="13.8">
      <c r="A23" s="44"/>
      <c r="B23" s="53"/>
      <c r="C23" s="53"/>
      <c r="D23" s="109"/>
      <c r="E23" s="53"/>
      <c r="F23" s="146"/>
    </row>
    <row r="24" spans="1:6" ht="13.8">
      <c r="A24" s="360" t="s">
        <v>222</v>
      </c>
      <c r="B24" s="333">
        <v>85</v>
      </c>
      <c r="C24" s="38">
        <v>3045</v>
      </c>
      <c r="D24" s="150" t="s">
        <v>221</v>
      </c>
      <c r="E24" s="38">
        <v>502</v>
      </c>
      <c r="F24" s="361" t="s">
        <v>220</v>
      </c>
    </row>
    <row r="25" spans="1:6" ht="13.8">
      <c r="A25" s="360"/>
      <c r="B25" s="333"/>
      <c r="C25" s="38">
        <v>554</v>
      </c>
      <c r="D25" s="150" t="s">
        <v>221</v>
      </c>
      <c r="E25" s="38">
        <v>514</v>
      </c>
      <c r="F25" s="361"/>
    </row>
    <row r="26" spans="1:6" ht="13.8">
      <c r="A26" s="360"/>
      <c r="B26" s="333"/>
      <c r="C26" s="38">
        <v>3153</v>
      </c>
      <c r="D26" s="150" t="s">
        <v>219</v>
      </c>
      <c r="E26" s="38">
        <v>512</v>
      </c>
      <c r="F26" s="361"/>
    </row>
    <row r="27" spans="1:6" ht="13.8">
      <c r="A27" s="44"/>
      <c r="B27" s="53"/>
      <c r="C27" s="53"/>
      <c r="D27" s="109"/>
      <c r="E27" s="53"/>
      <c r="F27" s="146"/>
    </row>
    <row r="28" spans="1:6" ht="18">
      <c r="A28" s="140" t="s">
        <v>223</v>
      </c>
      <c r="B28" s="74"/>
      <c r="C28" s="73"/>
      <c r="D28" s="73"/>
      <c r="E28" s="73"/>
      <c r="F28" s="147"/>
    </row>
    <row r="29" spans="1:6" ht="18">
      <c r="A29" s="140"/>
      <c r="B29" s="74"/>
      <c r="C29" s="73"/>
      <c r="D29" s="73"/>
      <c r="E29" s="73"/>
      <c r="F29" s="147"/>
    </row>
    <row r="30" spans="1:6" ht="13.8">
      <c r="A30" s="87"/>
      <c r="B30" s="114" t="s">
        <v>114</v>
      </c>
      <c r="C30" s="114" t="s">
        <v>1</v>
      </c>
      <c r="D30" s="124" t="s">
        <v>214</v>
      </c>
      <c r="E30" s="114" t="s">
        <v>50</v>
      </c>
      <c r="F30" s="148" t="s">
        <v>0</v>
      </c>
    </row>
    <row r="31" spans="1:6" ht="13.8">
      <c r="A31" s="354" t="s">
        <v>224</v>
      </c>
      <c r="B31" s="333">
        <v>90</v>
      </c>
      <c r="C31" s="38">
        <v>7074</v>
      </c>
      <c r="D31" s="150" t="s">
        <v>219</v>
      </c>
      <c r="E31" s="38">
        <v>496</v>
      </c>
      <c r="F31" s="357" t="s">
        <v>225</v>
      </c>
    </row>
    <row r="32" spans="1:6" ht="13.8">
      <c r="A32" s="355"/>
      <c r="B32" s="333"/>
      <c r="C32" s="38">
        <v>7103</v>
      </c>
      <c r="D32" s="150" t="s">
        <v>219</v>
      </c>
      <c r="E32" s="38">
        <v>464</v>
      </c>
      <c r="F32" s="358"/>
    </row>
    <row r="33" spans="1:6" ht="13.8">
      <c r="A33" s="355"/>
      <c r="B33" s="333"/>
      <c r="C33" s="38">
        <v>7088</v>
      </c>
      <c r="D33" s="150" t="s">
        <v>219</v>
      </c>
      <c r="E33" s="38">
        <v>466</v>
      </c>
      <c r="F33" s="358"/>
    </row>
    <row r="34" spans="1:6" ht="13.8">
      <c r="A34" s="356"/>
      <c r="B34" s="38" t="s">
        <v>216</v>
      </c>
      <c r="C34" s="38">
        <v>7059</v>
      </c>
      <c r="D34" s="150" t="s">
        <v>219</v>
      </c>
      <c r="E34" s="38">
        <v>451</v>
      </c>
      <c r="F34" s="359"/>
    </row>
  </sheetData>
  <mergeCells count="12">
    <mergeCell ref="A24:A26"/>
    <mergeCell ref="B24:B26"/>
    <mergeCell ref="F24:F26"/>
    <mergeCell ref="A31:A34"/>
    <mergeCell ref="B31:B33"/>
    <mergeCell ref="F31:F34"/>
    <mergeCell ref="A12:A15"/>
    <mergeCell ref="B12:B14"/>
    <mergeCell ref="F12:F15"/>
    <mergeCell ref="A20:A22"/>
    <mergeCell ref="B20:B22"/>
    <mergeCell ref="F20:F22"/>
  </mergeCells>
  <phoneticPr fontId="1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1"/>
  <sheetViews>
    <sheetView topLeftCell="A52" workbookViewId="0">
      <selection activeCell="A2" sqref="A2"/>
    </sheetView>
  </sheetViews>
  <sheetFormatPr defaultColWidth="11.5546875" defaultRowHeight="14.4"/>
  <cols>
    <col min="1" max="1" width="30.44140625" style="13" customWidth="1"/>
    <col min="2" max="3" width="11.109375" style="12" customWidth="1"/>
    <col min="4" max="4" width="14.109375" style="12" customWidth="1"/>
    <col min="5" max="5" width="35.5546875" style="13" customWidth="1"/>
    <col min="6" max="16384" width="11.5546875" style="12"/>
  </cols>
  <sheetData>
    <row r="1" spans="1:5" s="7" customFormat="1" ht="19.95" customHeight="1">
      <c r="A1" s="6"/>
      <c r="B1" s="1" t="s">
        <v>29</v>
      </c>
      <c r="C1" s="5"/>
      <c r="D1" s="5"/>
      <c r="E1" s="6"/>
    </row>
    <row r="2" spans="1:5" s="7" customFormat="1" ht="19.95" customHeight="1">
      <c r="A2" s="6"/>
      <c r="B2" s="19" t="s">
        <v>44</v>
      </c>
      <c r="C2" s="5"/>
      <c r="D2" s="5"/>
      <c r="E2" s="6"/>
    </row>
    <row r="3" spans="1:5" s="4" customFormat="1" ht="19.95" customHeight="1">
      <c r="A3" s="27"/>
      <c r="B3" s="2" t="s">
        <v>3</v>
      </c>
      <c r="C3" s="2" t="s">
        <v>1</v>
      </c>
      <c r="D3" s="2" t="s">
        <v>2</v>
      </c>
      <c r="E3" s="3" t="s">
        <v>0</v>
      </c>
    </row>
    <row r="4" spans="1:5" s="7" customFormat="1" ht="19.95" customHeight="1">
      <c r="A4" s="11" t="s">
        <v>33</v>
      </c>
      <c r="B4" s="8">
        <v>91</v>
      </c>
      <c r="C4" s="14">
        <v>1316</v>
      </c>
      <c r="D4" s="15">
        <v>40119</v>
      </c>
      <c r="E4" s="16" t="s">
        <v>17</v>
      </c>
    </row>
    <row r="6" spans="1:5" s="7" customFormat="1" ht="19.95" customHeight="1">
      <c r="A6" s="6"/>
      <c r="B6" s="19" t="s">
        <v>31</v>
      </c>
      <c r="C6" s="5"/>
      <c r="D6" s="5"/>
      <c r="E6" s="6"/>
    </row>
    <row r="7" spans="1:5" s="4" customFormat="1" ht="19.95" customHeight="1">
      <c r="A7" s="27"/>
      <c r="B7" s="2" t="s">
        <v>3</v>
      </c>
      <c r="C7" s="2" t="s">
        <v>1</v>
      </c>
      <c r="D7" s="2" t="s">
        <v>2</v>
      </c>
      <c r="E7" s="3" t="s">
        <v>0</v>
      </c>
    </row>
    <row r="8" spans="1:5" s="7" customFormat="1" ht="19.95" customHeight="1">
      <c r="A8" s="11" t="s">
        <v>20</v>
      </c>
      <c r="B8" s="8">
        <v>90</v>
      </c>
      <c r="C8" s="14">
        <v>1292</v>
      </c>
      <c r="D8" s="15">
        <v>40075</v>
      </c>
      <c r="E8" s="16" t="s">
        <v>17</v>
      </c>
    </row>
    <row r="9" spans="1:5" s="7" customFormat="1" ht="19.95" customHeight="1">
      <c r="A9" s="6"/>
      <c r="B9" s="9"/>
      <c r="C9" s="9"/>
      <c r="D9" s="10"/>
      <c r="E9" s="11"/>
    </row>
    <row r="10" spans="1:5" s="7" customFormat="1" ht="19.95" customHeight="1">
      <c r="A10" s="6"/>
      <c r="B10" s="19" t="s">
        <v>4</v>
      </c>
      <c r="C10" s="5"/>
      <c r="D10" s="5"/>
      <c r="E10" s="6"/>
    </row>
    <row r="11" spans="1:5" s="4" customFormat="1" ht="19.95" customHeight="1">
      <c r="A11" s="27"/>
      <c r="B11" s="2" t="s">
        <v>3</v>
      </c>
      <c r="C11" s="2" t="s">
        <v>1</v>
      </c>
      <c r="D11" s="2" t="s">
        <v>2</v>
      </c>
      <c r="E11" s="3" t="s">
        <v>0</v>
      </c>
    </row>
    <row r="12" spans="1:5" s="7" customFormat="1" ht="19.95" customHeight="1">
      <c r="A12" s="11" t="s">
        <v>21</v>
      </c>
      <c r="B12" s="8">
        <v>92</v>
      </c>
      <c r="C12" s="14">
        <v>473</v>
      </c>
      <c r="D12" s="15">
        <v>39443</v>
      </c>
      <c r="E12" s="16" t="s">
        <v>14</v>
      </c>
    </row>
    <row r="13" spans="1:5" s="7" customFormat="1" ht="8.25" customHeight="1">
      <c r="A13" s="6"/>
      <c r="B13" s="9"/>
      <c r="C13" s="20"/>
      <c r="D13" s="21"/>
      <c r="E13" s="22"/>
    </row>
    <row r="14" spans="1:5" s="7" customFormat="1" ht="19.95" customHeight="1" thickBot="1">
      <c r="A14" s="6"/>
      <c r="B14" s="23"/>
      <c r="C14" s="24"/>
      <c r="D14" s="25"/>
      <c r="E14" s="26"/>
    </row>
    <row r="15" spans="1:5" s="7" customFormat="1" ht="19.95" customHeight="1">
      <c r="A15" s="6"/>
      <c r="B15" s="9" t="s">
        <v>34</v>
      </c>
      <c r="C15" s="9"/>
      <c r="D15" s="10"/>
      <c r="E15" s="11"/>
    </row>
    <row r="16" spans="1:5" s="7" customFormat="1" ht="19.95" customHeight="1">
      <c r="A16" s="6"/>
      <c r="B16" s="19" t="s">
        <v>5</v>
      </c>
      <c r="C16" s="5"/>
      <c r="D16" s="5"/>
      <c r="E16" s="6"/>
    </row>
    <row r="17" spans="1:5" s="4" customFormat="1" ht="19.95" customHeight="1">
      <c r="A17" s="27"/>
      <c r="B17" s="2" t="s">
        <v>3</v>
      </c>
      <c r="C17" s="2" t="s">
        <v>1</v>
      </c>
      <c r="D17" s="2" t="s">
        <v>2</v>
      </c>
      <c r="E17" s="3" t="s">
        <v>0</v>
      </c>
    </row>
    <row r="18" spans="1:5" s="7" customFormat="1" ht="19.95" customHeight="1">
      <c r="A18" s="11" t="s">
        <v>25</v>
      </c>
      <c r="B18" s="8">
        <v>93</v>
      </c>
      <c r="C18" s="14">
        <v>1321</v>
      </c>
      <c r="D18" s="15">
        <v>40123</v>
      </c>
      <c r="E18" s="16" t="s">
        <v>19</v>
      </c>
    </row>
    <row r="19" spans="1:5" s="7" customFormat="1" ht="19.95" customHeight="1">
      <c r="A19" s="6" t="s">
        <v>38</v>
      </c>
      <c r="B19" s="8">
        <v>95</v>
      </c>
      <c r="C19" s="14">
        <v>1341</v>
      </c>
      <c r="D19" s="15">
        <v>40147</v>
      </c>
      <c r="E19" s="16" t="s">
        <v>17</v>
      </c>
    </row>
    <row r="20" spans="1:5" s="7" customFormat="1" ht="19.95" customHeight="1">
      <c r="A20" s="6" t="s">
        <v>39</v>
      </c>
      <c r="B20" s="8">
        <v>94</v>
      </c>
      <c r="C20" s="14">
        <v>10</v>
      </c>
      <c r="D20" s="15">
        <v>40128</v>
      </c>
      <c r="E20" s="16" t="s">
        <v>13</v>
      </c>
    </row>
    <row r="21" spans="1:5" s="7" customFormat="1" ht="19.95" customHeight="1">
      <c r="A21" s="6"/>
      <c r="B21" s="9"/>
      <c r="C21" s="20"/>
      <c r="D21" s="21"/>
      <c r="E21" s="22"/>
    </row>
    <row r="22" spans="1:5" s="7" customFormat="1" ht="19.95" customHeight="1">
      <c r="A22" s="6"/>
      <c r="B22" s="19" t="s">
        <v>6</v>
      </c>
      <c r="C22" s="5"/>
      <c r="D22" s="5"/>
      <c r="E22" s="6"/>
    </row>
    <row r="23" spans="1:5" s="4" customFormat="1" ht="19.95" customHeight="1">
      <c r="A23" s="27"/>
      <c r="B23" s="2" t="s">
        <v>3</v>
      </c>
      <c r="C23" s="2" t="s">
        <v>1</v>
      </c>
      <c r="D23" s="2" t="s">
        <v>2</v>
      </c>
      <c r="E23" s="3" t="s">
        <v>0</v>
      </c>
    </row>
    <row r="24" spans="1:5" s="7" customFormat="1" ht="19.95" customHeight="1">
      <c r="A24" s="11" t="s">
        <v>26</v>
      </c>
      <c r="B24" s="8">
        <v>96</v>
      </c>
      <c r="C24" s="14">
        <v>1245</v>
      </c>
      <c r="D24" s="15">
        <v>40068</v>
      </c>
      <c r="E24" s="16" t="s">
        <v>18</v>
      </c>
    </row>
    <row r="25" spans="1:5" s="7" customFormat="1" ht="19.95" customHeight="1">
      <c r="A25" s="6" t="s">
        <v>38</v>
      </c>
      <c r="B25" s="8">
        <v>98</v>
      </c>
      <c r="C25" s="14">
        <v>402</v>
      </c>
      <c r="D25" s="15">
        <v>40080</v>
      </c>
      <c r="E25" s="16" t="s">
        <v>16</v>
      </c>
    </row>
    <row r="26" spans="1:5" s="7" customFormat="1" ht="19.95" customHeight="1">
      <c r="A26" s="6" t="s">
        <v>39</v>
      </c>
      <c r="B26" s="8">
        <v>99</v>
      </c>
      <c r="C26" s="14">
        <v>6</v>
      </c>
      <c r="D26" s="15">
        <v>40086</v>
      </c>
      <c r="E26" s="16" t="s">
        <v>13</v>
      </c>
    </row>
    <row r="27" spans="1:5" s="7" customFormat="1" ht="19.95" customHeight="1">
      <c r="A27" s="6" t="s">
        <v>40</v>
      </c>
      <c r="B27" s="8">
        <v>97</v>
      </c>
      <c r="C27" s="14">
        <v>397</v>
      </c>
      <c r="D27" s="15">
        <v>40072</v>
      </c>
      <c r="E27" s="16" t="s">
        <v>16</v>
      </c>
    </row>
    <row r="28" spans="1:5" s="7" customFormat="1" ht="8.25" customHeight="1">
      <c r="A28" s="6"/>
      <c r="B28" s="9"/>
      <c r="C28" s="20"/>
      <c r="D28" s="21"/>
      <c r="E28" s="22"/>
    </row>
    <row r="29" spans="1:5" s="7" customFormat="1" ht="19.95" customHeight="1">
      <c r="A29" s="6"/>
      <c r="C29" s="20"/>
      <c r="D29" s="21"/>
      <c r="E29" s="22"/>
    </row>
    <row r="30" spans="1:5" s="7" customFormat="1" ht="19.95" customHeight="1">
      <c r="A30" s="6"/>
      <c r="C30" s="20"/>
      <c r="D30" s="21"/>
      <c r="E30" s="22"/>
    </row>
    <row r="31" spans="1:5" s="7" customFormat="1" ht="19.95" customHeight="1">
      <c r="A31" s="6"/>
      <c r="B31" s="9"/>
      <c r="C31" s="20"/>
      <c r="D31" s="21"/>
      <c r="E31" s="22"/>
    </row>
    <row r="32" spans="1:5" s="7" customFormat="1" ht="19.95" customHeight="1">
      <c r="A32" s="6"/>
      <c r="B32" s="19" t="s">
        <v>7</v>
      </c>
      <c r="C32" s="5"/>
      <c r="D32" s="5"/>
      <c r="E32" s="6"/>
    </row>
    <row r="33" spans="1:5" s="4" customFormat="1" ht="19.95" customHeight="1">
      <c r="A33" s="27"/>
      <c r="B33" s="2" t="s">
        <v>3</v>
      </c>
      <c r="C33" s="2" t="s">
        <v>1</v>
      </c>
      <c r="D33" s="2" t="s">
        <v>2</v>
      </c>
      <c r="E33" s="3" t="s">
        <v>0</v>
      </c>
    </row>
    <row r="34" spans="1:5" s="7" customFormat="1" ht="19.95" customHeight="1">
      <c r="A34" s="11" t="s">
        <v>24</v>
      </c>
      <c r="B34" s="8">
        <v>100</v>
      </c>
      <c r="C34" s="14">
        <v>385</v>
      </c>
      <c r="D34" s="15">
        <v>39921</v>
      </c>
      <c r="E34" s="16" t="s">
        <v>16</v>
      </c>
    </row>
    <row r="35" spans="1:5" s="7" customFormat="1" ht="19.95" customHeight="1">
      <c r="A35" s="6"/>
      <c r="B35" s="9"/>
      <c r="C35" s="20"/>
      <c r="D35" s="21"/>
      <c r="E35" s="22"/>
    </row>
    <row r="36" spans="1:5" s="7" customFormat="1" ht="19.95" customHeight="1">
      <c r="A36" s="6"/>
      <c r="B36" s="19" t="s">
        <v>8</v>
      </c>
      <c r="C36" s="5"/>
      <c r="D36" s="5"/>
      <c r="E36" s="6"/>
    </row>
    <row r="37" spans="1:5" s="4" customFormat="1" ht="19.95" customHeight="1">
      <c r="A37" s="27"/>
      <c r="B37" s="2" t="s">
        <v>3</v>
      </c>
      <c r="C37" s="2" t="s">
        <v>1</v>
      </c>
      <c r="D37" s="2" t="s">
        <v>2</v>
      </c>
      <c r="E37" s="3" t="s">
        <v>0</v>
      </c>
    </row>
    <row r="38" spans="1:5" s="7" customFormat="1" ht="19.95" customHeight="1">
      <c r="A38" s="11" t="s">
        <v>23</v>
      </c>
      <c r="B38" s="8">
        <v>101</v>
      </c>
      <c r="C38" s="14">
        <v>367</v>
      </c>
      <c r="D38" s="15">
        <v>39737</v>
      </c>
      <c r="E38" s="16" t="s">
        <v>15</v>
      </c>
    </row>
    <row r="39" spans="1:5" s="7" customFormat="1" ht="8.25" customHeight="1">
      <c r="A39" s="6"/>
      <c r="B39" s="9"/>
      <c r="C39" s="20"/>
      <c r="D39" s="21"/>
      <c r="E39" s="22"/>
    </row>
    <row r="40" spans="1:5" s="7" customFormat="1" ht="19.95" customHeight="1">
      <c r="A40" s="6"/>
      <c r="C40" s="9"/>
      <c r="D40" s="10"/>
      <c r="E40" s="11"/>
    </row>
    <row r="41" spans="1:5" s="7" customFormat="1" ht="19.95" customHeight="1">
      <c r="A41" s="6"/>
      <c r="C41" s="9"/>
      <c r="D41" s="10"/>
      <c r="E41" s="11"/>
    </row>
    <row r="42" spans="1:5" s="7" customFormat="1" ht="19.95" customHeight="1">
      <c r="A42" s="6"/>
      <c r="B42" s="9"/>
      <c r="C42" s="9"/>
      <c r="D42" s="10"/>
      <c r="E42" s="11"/>
    </row>
    <row r="43" spans="1:5" s="7" customFormat="1" ht="19.95" customHeight="1">
      <c r="A43" s="6"/>
      <c r="B43" s="19" t="s">
        <v>9</v>
      </c>
      <c r="C43" s="5"/>
      <c r="D43" s="5"/>
      <c r="E43" s="6"/>
    </row>
    <row r="44" spans="1:5" s="4" customFormat="1" ht="19.95" customHeight="1">
      <c r="A44" s="27"/>
      <c r="B44" s="2" t="s">
        <v>3</v>
      </c>
      <c r="C44" s="2" t="s">
        <v>1</v>
      </c>
      <c r="D44" s="2" t="s">
        <v>2</v>
      </c>
      <c r="E44" s="3" t="s">
        <v>0</v>
      </c>
    </row>
    <row r="45" spans="1:5" s="7" customFormat="1" ht="19.95" customHeight="1">
      <c r="A45" s="6" t="s">
        <v>37</v>
      </c>
      <c r="B45" s="8">
        <v>106</v>
      </c>
      <c r="C45" s="14">
        <v>78</v>
      </c>
      <c r="D45" s="15">
        <v>39080</v>
      </c>
      <c r="E45" s="16" t="s">
        <v>22</v>
      </c>
    </row>
    <row r="46" spans="1:5" s="7" customFormat="1" ht="19.95" customHeight="1">
      <c r="A46" s="6"/>
      <c r="B46" s="9"/>
      <c r="C46" s="20"/>
      <c r="D46" s="21"/>
      <c r="E46" s="22"/>
    </row>
    <row r="47" spans="1:5" s="7" customFormat="1" ht="19.95" customHeight="1">
      <c r="A47" s="6"/>
      <c r="B47" s="19" t="s">
        <v>10</v>
      </c>
      <c r="C47" s="5"/>
      <c r="D47" s="5"/>
      <c r="E47" s="6"/>
    </row>
    <row r="48" spans="1:5" s="4" customFormat="1" ht="19.95" customHeight="1">
      <c r="A48" s="27"/>
      <c r="B48" s="2" t="s">
        <v>3</v>
      </c>
      <c r="C48" s="2" t="s">
        <v>1</v>
      </c>
      <c r="D48" s="2" t="s">
        <v>2</v>
      </c>
      <c r="E48" s="3" t="s">
        <v>0</v>
      </c>
    </row>
    <row r="49" spans="1:5" s="7" customFormat="1">
      <c r="A49" s="11" t="s">
        <v>27</v>
      </c>
      <c r="B49" s="8">
        <v>107</v>
      </c>
      <c r="C49" s="14">
        <v>42</v>
      </c>
      <c r="D49" s="15">
        <v>38333</v>
      </c>
      <c r="E49" s="16" t="s">
        <v>22</v>
      </c>
    </row>
    <row r="50" spans="1:5" s="7" customFormat="1">
      <c r="A50" s="11" t="s">
        <v>28</v>
      </c>
      <c r="B50" s="8">
        <v>103</v>
      </c>
      <c r="C50" s="14">
        <v>759</v>
      </c>
      <c r="D50" s="15">
        <v>37927</v>
      </c>
      <c r="E50" s="16" t="s">
        <v>17</v>
      </c>
    </row>
    <row r="51" spans="1:5" s="7" customFormat="1" ht="8.25" customHeight="1">
      <c r="A51" s="6"/>
      <c r="B51" s="9"/>
      <c r="C51" s="20"/>
      <c r="D51" s="21"/>
      <c r="E51" s="22"/>
    </row>
    <row r="52" spans="1:5" s="7" customFormat="1">
      <c r="A52" s="11" t="s">
        <v>41</v>
      </c>
      <c r="C52" s="12"/>
      <c r="D52" s="12"/>
      <c r="E52" s="13"/>
    </row>
    <row r="53" spans="1:5" s="7" customFormat="1">
      <c r="A53" s="11" t="s">
        <v>42</v>
      </c>
      <c r="C53" s="12"/>
      <c r="D53" s="12"/>
      <c r="E53" s="13"/>
    </row>
    <row r="54" spans="1:5" s="7" customFormat="1">
      <c r="A54" s="11" t="s">
        <v>43</v>
      </c>
      <c r="C54" s="12"/>
      <c r="D54" s="12"/>
      <c r="E54" s="13"/>
    </row>
    <row r="55" spans="1:5" s="7" customFormat="1">
      <c r="C55" s="12"/>
      <c r="D55" s="12"/>
      <c r="E55" s="13"/>
    </row>
    <row r="56" spans="1:5" s="7" customFormat="1">
      <c r="A56" s="6"/>
      <c r="C56" s="12"/>
      <c r="D56" s="12"/>
      <c r="E56" s="13"/>
    </row>
    <row r="57" spans="1:5" s="7" customFormat="1">
      <c r="A57" s="6"/>
      <c r="B57" s="6" t="s">
        <v>11</v>
      </c>
      <c r="C57" s="12"/>
      <c r="D57" s="12"/>
      <c r="E57" s="13"/>
    </row>
    <row r="58" spans="1:5" s="7" customFormat="1">
      <c r="A58" s="6"/>
      <c r="B58" s="6" t="s">
        <v>32</v>
      </c>
      <c r="C58" s="12"/>
      <c r="D58" s="12"/>
      <c r="E58" s="13"/>
    </row>
    <row r="59" spans="1:5" s="4" customFormat="1" ht="19.95" customHeight="1">
      <c r="A59" s="27"/>
      <c r="B59" s="2" t="s">
        <v>3</v>
      </c>
      <c r="C59" s="2" t="s">
        <v>1</v>
      </c>
      <c r="D59" s="2" t="s">
        <v>2</v>
      </c>
      <c r="E59" s="3" t="s">
        <v>0</v>
      </c>
    </row>
    <row r="60" spans="1:5" s="7" customFormat="1">
      <c r="A60" s="6" t="s">
        <v>35</v>
      </c>
      <c r="B60" s="8">
        <v>110</v>
      </c>
      <c r="C60" s="14">
        <v>9</v>
      </c>
      <c r="D60" s="15">
        <v>40497</v>
      </c>
      <c r="E60" s="16" t="s">
        <v>14</v>
      </c>
    </row>
    <row r="61" spans="1:5" s="7" customFormat="1">
      <c r="A61" s="6"/>
      <c r="C61" s="12"/>
      <c r="D61" s="12"/>
      <c r="E61" s="13"/>
    </row>
    <row r="62" spans="1:5" s="7" customFormat="1">
      <c r="A62" s="6"/>
      <c r="B62" s="6"/>
      <c r="C62" s="12"/>
      <c r="D62" s="12"/>
      <c r="E62" s="13"/>
    </row>
    <row r="63" spans="1:5" s="7" customFormat="1">
      <c r="A63" s="6"/>
      <c r="B63" s="6" t="s">
        <v>12</v>
      </c>
      <c r="C63" s="12"/>
      <c r="D63" s="12"/>
      <c r="E63" s="13"/>
    </row>
    <row r="64" spans="1:5" s="7" customFormat="1">
      <c r="A64" s="6"/>
      <c r="B64" s="6" t="s">
        <v>32</v>
      </c>
      <c r="C64" s="12"/>
      <c r="D64" s="12"/>
      <c r="E64" s="13"/>
    </row>
    <row r="65" spans="1:5" s="4" customFormat="1" ht="19.95" customHeight="1">
      <c r="A65" s="27"/>
      <c r="B65" s="2" t="s">
        <v>3</v>
      </c>
      <c r="C65" s="17" t="s">
        <v>1</v>
      </c>
      <c r="D65" s="17" t="s">
        <v>2</v>
      </c>
      <c r="E65" s="18" t="s">
        <v>0</v>
      </c>
    </row>
    <row r="66" spans="1:5" s="7" customFormat="1">
      <c r="A66" s="6" t="s">
        <v>37</v>
      </c>
      <c r="B66" s="8">
        <v>113</v>
      </c>
      <c r="C66" s="14">
        <v>25</v>
      </c>
      <c r="D66" s="15">
        <v>40481</v>
      </c>
      <c r="E66" s="16" t="s">
        <v>30</v>
      </c>
    </row>
    <row r="67" spans="1:5" s="7" customFormat="1">
      <c r="A67" s="6" t="s">
        <v>38</v>
      </c>
      <c r="B67" s="8">
        <v>112</v>
      </c>
      <c r="C67" s="14">
        <v>15</v>
      </c>
      <c r="D67" s="15">
        <v>40518</v>
      </c>
      <c r="E67" s="16" t="s">
        <v>14</v>
      </c>
    </row>
    <row r="69" spans="1:5">
      <c r="B69" s="6" t="s">
        <v>32</v>
      </c>
    </row>
    <row r="70" spans="1:5" s="4" customFormat="1" ht="19.95" customHeight="1">
      <c r="A70" s="27"/>
      <c r="B70" s="2" t="s">
        <v>3</v>
      </c>
      <c r="C70" s="17" t="s">
        <v>1</v>
      </c>
      <c r="D70" s="17" t="s">
        <v>2</v>
      </c>
      <c r="E70" s="18" t="s">
        <v>0</v>
      </c>
    </row>
    <row r="71" spans="1:5" s="7" customFormat="1">
      <c r="A71" s="6" t="s">
        <v>36</v>
      </c>
      <c r="B71" s="8">
        <v>111</v>
      </c>
      <c r="C71" s="14">
        <v>13</v>
      </c>
      <c r="D71" s="15">
        <v>40303</v>
      </c>
      <c r="E71" s="16" t="s">
        <v>13</v>
      </c>
    </row>
  </sheetData>
  <phoneticPr fontId="1" type="noConversion"/>
  <pageMargins left="0.38" right="0.16" top="0.31" bottom="0.82" header="0.3" footer="0.3"/>
  <pageSetup paperSize="9" scale="92" orientation="portrait" horizontalDpi="4294967293" verticalDpi="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workbookViewId="0">
      <selection activeCell="B7" sqref="B7:AA7"/>
    </sheetView>
  </sheetViews>
  <sheetFormatPr defaultColWidth="11.5546875" defaultRowHeight="13.2"/>
  <sheetData>
    <row r="1" spans="1:28" ht="13.8">
      <c r="A1" s="231"/>
      <c r="B1" s="152"/>
      <c r="C1" s="153"/>
      <c r="D1" s="153"/>
      <c r="E1" s="153"/>
      <c r="F1" s="154"/>
      <c r="G1" s="153" t="s">
        <v>50</v>
      </c>
      <c r="H1" s="153" t="s">
        <v>227</v>
      </c>
      <c r="I1" s="155" t="s">
        <v>228</v>
      </c>
      <c r="J1" s="299" t="s">
        <v>229</v>
      </c>
      <c r="K1" s="300"/>
      <c r="L1" s="299" t="s">
        <v>230</v>
      </c>
      <c r="M1" s="300"/>
      <c r="N1" s="299" t="s">
        <v>231</v>
      </c>
      <c r="O1" s="300"/>
      <c r="P1" s="299" t="s">
        <v>232</v>
      </c>
      <c r="Q1" s="300"/>
      <c r="R1" s="299" t="s">
        <v>233</v>
      </c>
      <c r="S1" s="300"/>
      <c r="T1" s="299" t="s">
        <v>234</v>
      </c>
      <c r="U1" s="300"/>
      <c r="V1" s="299" t="s">
        <v>235</v>
      </c>
      <c r="W1" s="300"/>
      <c r="X1" s="299" t="s">
        <v>236</v>
      </c>
      <c r="Y1" s="300"/>
      <c r="Z1" s="299" t="s">
        <v>237</v>
      </c>
      <c r="AA1" s="300"/>
      <c r="AB1" s="305" t="s">
        <v>238</v>
      </c>
    </row>
    <row r="2" spans="1:28" ht="13.8">
      <c r="A2" s="231"/>
      <c r="B2" s="307" t="s">
        <v>0</v>
      </c>
      <c r="C2" s="310" t="s">
        <v>226</v>
      </c>
      <c r="D2" s="313" t="s">
        <v>239</v>
      </c>
      <c r="E2" s="154"/>
      <c r="F2" s="154" t="s">
        <v>240</v>
      </c>
      <c r="G2" s="156">
        <v>41194</v>
      </c>
      <c r="H2" s="153" t="s">
        <v>241</v>
      </c>
      <c r="I2" s="155" t="s">
        <v>242</v>
      </c>
      <c r="J2" s="157" t="s">
        <v>243</v>
      </c>
      <c r="K2" s="158" t="s">
        <v>244</v>
      </c>
      <c r="L2" s="157" t="s">
        <v>243</v>
      </c>
      <c r="M2" s="158" t="s">
        <v>244</v>
      </c>
      <c r="N2" s="157" t="s">
        <v>243</v>
      </c>
      <c r="O2" s="158" t="s">
        <v>244</v>
      </c>
      <c r="P2" s="157" t="s">
        <v>243</v>
      </c>
      <c r="Q2" s="158" t="s">
        <v>244</v>
      </c>
      <c r="R2" s="157" t="s">
        <v>243</v>
      </c>
      <c r="S2" s="158" t="s">
        <v>244</v>
      </c>
      <c r="T2" s="157" t="s">
        <v>243</v>
      </c>
      <c r="U2" s="158" t="s">
        <v>244</v>
      </c>
      <c r="V2" s="157" t="s">
        <v>243</v>
      </c>
      <c r="W2" s="158" t="s">
        <v>244</v>
      </c>
      <c r="X2" s="157" t="s">
        <v>243</v>
      </c>
      <c r="Y2" s="158" t="s">
        <v>244</v>
      </c>
      <c r="Z2" s="157" t="s">
        <v>243</v>
      </c>
      <c r="AA2" s="158" t="s">
        <v>244</v>
      </c>
      <c r="AB2" s="306"/>
    </row>
    <row r="3" spans="1:28" ht="13.8">
      <c r="A3" s="231"/>
      <c r="B3" s="308"/>
      <c r="C3" s="311"/>
      <c r="D3" s="313"/>
      <c r="E3" s="153"/>
      <c r="F3" s="160"/>
      <c r="G3" s="153"/>
      <c r="H3" s="153"/>
      <c r="I3" s="161" t="s">
        <v>245</v>
      </c>
      <c r="J3" s="299">
        <v>1.6</v>
      </c>
      <c r="K3" s="300"/>
      <c r="L3" s="299">
        <v>19.7</v>
      </c>
      <c r="M3" s="300"/>
      <c r="N3" s="299">
        <v>32.299999999999997</v>
      </c>
      <c r="O3" s="300"/>
      <c r="P3" s="299">
        <v>36.200000000000003</v>
      </c>
      <c r="Q3" s="300"/>
      <c r="R3" s="299">
        <v>38.200000000000003</v>
      </c>
      <c r="S3" s="300"/>
      <c r="T3" s="299">
        <v>7.8</v>
      </c>
      <c r="U3" s="300"/>
      <c r="V3" s="301">
        <v>1.36</v>
      </c>
      <c r="W3" s="302"/>
      <c r="X3" s="301">
        <v>0.15</v>
      </c>
      <c r="Y3" s="302"/>
      <c r="Z3" s="303">
        <v>0.7</v>
      </c>
      <c r="AA3" s="304"/>
      <c r="AB3" s="162">
        <v>100</v>
      </c>
    </row>
    <row r="4" spans="1:28" ht="13.8">
      <c r="A4" s="231"/>
      <c r="B4" s="309"/>
      <c r="C4" s="312"/>
      <c r="D4" s="313"/>
      <c r="E4" s="153"/>
      <c r="F4" s="160"/>
      <c r="G4" s="153"/>
      <c r="H4" s="153"/>
      <c r="I4" s="153"/>
      <c r="J4" s="168"/>
      <c r="K4" s="169"/>
      <c r="L4" s="168"/>
      <c r="M4" s="169"/>
      <c r="N4" s="168"/>
      <c r="O4" s="169"/>
      <c r="P4" s="168"/>
      <c r="Q4" s="169"/>
      <c r="R4" s="169"/>
      <c r="S4" s="169"/>
      <c r="T4" s="168"/>
      <c r="U4" s="169"/>
      <c r="V4" s="168"/>
      <c r="W4" s="169"/>
      <c r="X4" s="168"/>
      <c r="Y4" s="169"/>
      <c r="Z4" s="168"/>
      <c r="AA4" s="169"/>
      <c r="AB4" s="170"/>
    </row>
    <row r="5" spans="1:28" ht="20.399999999999999">
      <c r="A5" s="231"/>
      <c r="B5" s="314" t="s">
        <v>293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170"/>
    </row>
    <row r="6" spans="1:28" ht="13.8">
      <c r="A6" s="231"/>
      <c r="B6" s="172"/>
      <c r="C6" s="173"/>
      <c r="D6" s="173"/>
      <c r="E6" s="232"/>
      <c r="F6" s="174"/>
      <c r="G6" s="174"/>
      <c r="H6" s="174"/>
      <c r="I6" s="174"/>
      <c r="J6" s="173"/>
      <c r="K6" s="222"/>
      <c r="L6" s="173"/>
      <c r="M6" s="222"/>
      <c r="N6" s="173"/>
      <c r="O6" s="222"/>
      <c r="P6" s="173"/>
      <c r="Q6" s="222"/>
      <c r="R6" s="222"/>
      <c r="S6" s="222"/>
      <c r="T6" s="173"/>
      <c r="U6" s="222"/>
      <c r="V6" s="173"/>
      <c r="W6" s="222"/>
      <c r="X6" s="173"/>
      <c r="Y6" s="222"/>
      <c r="Z6" s="173"/>
      <c r="AA6" s="222"/>
      <c r="AB6" s="170"/>
    </row>
    <row r="7" spans="1:28" ht="18">
      <c r="A7" s="231"/>
      <c r="B7" s="315" t="s">
        <v>294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170"/>
    </row>
    <row r="8" spans="1:28" ht="14.4">
      <c r="A8" s="231"/>
      <c r="B8" s="172"/>
      <c r="C8" s="233" t="s">
        <v>295</v>
      </c>
      <c r="D8" s="185"/>
      <c r="E8" s="221"/>
      <c r="F8" s="186"/>
      <c r="G8" s="186"/>
      <c r="H8" s="186"/>
      <c r="I8" s="186"/>
      <c r="J8" s="185"/>
      <c r="K8" s="222"/>
      <c r="L8" s="173"/>
      <c r="M8" s="222"/>
      <c r="N8" s="173"/>
      <c r="O8" s="222"/>
      <c r="P8" s="173"/>
      <c r="Q8" s="222"/>
      <c r="R8" s="222"/>
      <c r="S8" s="222"/>
      <c r="T8" s="173"/>
      <c r="U8" s="222"/>
      <c r="V8" s="173"/>
      <c r="W8" s="222"/>
      <c r="X8" s="173"/>
      <c r="Y8" s="222"/>
      <c r="Z8" s="173"/>
      <c r="AA8" s="222"/>
      <c r="AB8" s="170"/>
    </row>
    <row r="9" spans="1:28" ht="13.8">
      <c r="A9" s="316" t="s">
        <v>296</v>
      </c>
      <c r="B9" s="317" t="s">
        <v>297</v>
      </c>
      <c r="C9" s="320">
        <v>2</v>
      </c>
      <c r="D9" s="234">
        <v>4178</v>
      </c>
      <c r="E9" s="193"/>
      <c r="F9" s="193">
        <f>VLOOKUP(D9,'[1]planilla epd salto 2012'!$A$1:$CR$40,8,FALSE)</f>
        <v>43</v>
      </c>
      <c r="G9" s="193">
        <v>932</v>
      </c>
      <c r="H9" s="194">
        <f>(G9-F9)/($G$2-I9)</f>
        <v>1.1932885906040269</v>
      </c>
      <c r="I9" s="195">
        <f>VLOOKUP(D9,'[1]planilla epd salto 2012'!$A$1:$CR$40,7,FALSE)</f>
        <v>40449</v>
      </c>
      <c r="J9" s="196" t="str">
        <f>VLOOKUP(D9,'[1]planilla epd salto 2012'!$A$1:$CR$40,12,FALSE)</f>
        <v xml:space="preserve">  2.1</v>
      </c>
      <c r="K9" s="197" t="str">
        <f>VLOOKUP(D9,'[1]planilla epd salto 2012'!$A$1:$CR$40,13,FALSE)</f>
        <v>0.37</v>
      </c>
      <c r="L9" s="196" t="str">
        <f>VLOOKUP(D9,'[1]planilla epd salto 2012'!$A$1:$CR$40,14,FALSE)</f>
        <v xml:space="preserve"> 25.1</v>
      </c>
      <c r="M9" s="197" t="str">
        <f>VLOOKUP(D9,'[1]planilla epd salto 2012'!$A$1:$CR$40,15,FALSE)</f>
        <v>0.30</v>
      </c>
      <c r="N9" s="196" t="str">
        <f>VLOOKUP(D9,'[1]planilla epd salto 2012'!$A$1:$CR$40,16,FALSE)</f>
        <v xml:space="preserve"> 46.4</v>
      </c>
      <c r="O9" s="197" t="str">
        <f>VLOOKUP(D9,'[1]planilla epd salto 2012'!$A$1:$CR$40,17,FALSE)</f>
        <v>0.30</v>
      </c>
      <c r="P9" s="196" t="str">
        <f>VLOOKUP(D9,'[1]planilla epd salto 2012'!$A$1:$CR$40,18,FALSE)</f>
        <v xml:space="preserve"> 58.8</v>
      </c>
      <c r="Q9" s="197" t="str">
        <f>VLOOKUP(D9,'[1]planilla epd salto 2012'!$A$1:$CR$40,19,FALSE)</f>
        <v>0.31</v>
      </c>
      <c r="R9" s="196" t="str">
        <f>VLOOKUP(D9,'[1]planilla epd salto 2012'!$A$1:$CR$40,20,FALSE)</f>
        <v xml:space="preserve"> 63.1</v>
      </c>
      <c r="S9" s="197" t="str">
        <f>VLOOKUP(D9,'[1]planilla epd salto 2012'!$A$1:$CR$40,21,FALSE)</f>
        <v>0.23</v>
      </c>
      <c r="T9" s="196" t="str">
        <f>VLOOKUP(D9,'[1]planilla epd salto 2012'!$A$1:$CR$40,22,FALSE)</f>
        <v xml:space="preserve">  4.0</v>
      </c>
      <c r="U9" s="197" t="str">
        <f>VLOOKUP(D9,'[1]planilla epd salto 2012'!$A$1:$CR$40,23,FALSE)</f>
        <v>0.10</v>
      </c>
      <c r="V9" s="196" t="str">
        <f>VLOOKUP(D9,'[1]planilla epd salto 2012'!$A$1:$CR$40,24,FALSE)</f>
        <v xml:space="preserve">  1.740</v>
      </c>
      <c r="W9" s="197" t="str">
        <f>VLOOKUP(D9,'[1]planilla epd salto 2012'!$A$1:$CR$40,25,FALSE)</f>
        <v>0.25</v>
      </c>
      <c r="X9" s="196" t="str">
        <f>VLOOKUP(D9,'[1]planilla epd salto 2012'!$A$1:$CR$40,26,FALSE)</f>
        <v xml:space="preserve"> -0.050</v>
      </c>
      <c r="Y9" s="197" t="str">
        <f>VLOOKUP(D9,'[1]planilla epd salto 2012'!$A$1:$CR$40,27,FALSE)</f>
        <v>0.27</v>
      </c>
      <c r="Z9" s="196" t="str">
        <f>VLOOKUP(D9,'[1]planilla epd salto 2012'!$A$1:$CR$40,28,FALSE)</f>
        <v xml:space="preserve">  1.70</v>
      </c>
      <c r="AA9" s="197" t="str">
        <f>VLOOKUP(D9,'[1]planilla epd salto 2012'!$A$1:$CR$40,29,FALSE)</f>
        <v>0.29</v>
      </c>
      <c r="AB9" s="235" t="str">
        <f>VLOOKUP(D9,'[1]planilla epd salto 2012'!$A$1:$CR$40,30,FALSE)</f>
        <v xml:space="preserve">       133</v>
      </c>
    </row>
    <row r="10" spans="1:28" ht="13.8">
      <c r="A10" s="316"/>
      <c r="B10" s="318"/>
      <c r="C10" s="321"/>
      <c r="D10" s="234">
        <v>4095</v>
      </c>
      <c r="E10" s="193" t="str">
        <f>VLOOKUP(D10,'[1]planilla epd salto 2012'!$A$1:$CR$40,9,FALSE)</f>
        <v>TE</v>
      </c>
      <c r="F10" s="193">
        <f>VLOOKUP(D10,'[1]planilla epd salto 2012'!$A$1:$CR$40,8,FALSE)</f>
        <v>40</v>
      </c>
      <c r="G10" s="193">
        <v>948</v>
      </c>
      <c r="H10" s="194">
        <f>(G10-F10)/($G$2-I10)</f>
        <v>1.1279503105590063</v>
      </c>
      <c r="I10" s="195">
        <f>VLOOKUP(D10,'[1]planilla epd salto 2012'!$A$1:$CR$40,7,FALSE)</f>
        <v>40389</v>
      </c>
      <c r="J10" s="196" t="str">
        <f>VLOOKUP(D10,'[1]planilla epd salto 2012'!$A$1:$CR$40,12,FALSE)</f>
        <v xml:space="preserve">  1.9</v>
      </c>
      <c r="K10" s="197" t="str">
        <f>VLOOKUP(D10,'[1]planilla epd salto 2012'!$A$1:$CR$40,13,FALSE)</f>
        <v>0.23</v>
      </c>
      <c r="L10" s="196" t="str">
        <f>VLOOKUP(D10,'[1]planilla epd salto 2012'!$A$1:$CR$40,14,FALSE)</f>
        <v xml:space="preserve"> 20.6</v>
      </c>
      <c r="M10" s="197" t="str">
        <f>VLOOKUP(D10,'[1]planilla epd salto 2012'!$A$1:$CR$40,15,FALSE)</f>
        <v>0.21</v>
      </c>
      <c r="N10" s="196" t="str">
        <f>VLOOKUP(D10,'[1]planilla epd salto 2012'!$A$1:$CR$40,16,FALSE)</f>
        <v xml:space="preserve"> 30.0</v>
      </c>
      <c r="O10" s="197" t="str">
        <f>VLOOKUP(D10,'[1]planilla epd salto 2012'!$A$1:$CR$40,17,FALSE)</f>
        <v>0.22</v>
      </c>
      <c r="P10" s="196" t="str">
        <f>VLOOKUP(D10,'[1]planilla epd salto 2012'!$A$1:$CR$40,18,FALSE)</f>
        <v xml:space="preserve"> 35.0</v>
      </c>
      <c r="Q10" s="197" t="str">
        <f>VLOOKUP(D10,'[1]planilla epd salto 2012'!$A$1:$CR$40,19,FALSE)</f>
        <v>0.21</v>
      </c>
      <c r="R10" s="196" t="str">
        <f>VLOOKUP(D10,'[1]planilla epd salto 2012'!$A$1:$CR$40,20,FALSE)</f>
        <v xml:space="preserve"> 36.1</v>
      </c>
      <c r="S10" s="197" t="str">
        <f>VLOOKUP(D10,'[1]planilla epd salto 2012'!$A$1:$CR$40,21,FALSE)</f>
        <v>0.20</v>
      </c>
      <c r="T10" s="196" t="str">
        <f>VLOOKUP(D10,'[1]planilla epd salto 2012'!$A$1:$CR$40,22,FALSE)</f>
        <v xml:space="preserve">  7.0</v>
      </c>
      <c r="U10" s="197" t="str">
        <f>VLOOKUP(D10,'[1]planilla epd salto 2012'!$A$1:$CR$40,23,FALSE)</f>
        <v>0.19</v>
      </c>
      <c r="V10" s="196" t="str">
        <f>VLOOKUP(D10,'[1]planilla epd salto 2012'!$A$1:$CR$40,24,FALSE)</f>
        <v xml:space="preserve">  0.970</v>
      </c>
      <c r="W10" s="197" t="str">
        <f>VLOOKUP(D10,'[1]planilla epd salto 2012'!$A$1:$CR$40,25,FALSE)</f>
        <v>0.19</v>
      </c>
      <c r="X10" s="196" t="str">
        <f>VLOOKUP(D10,'[1]planilla epd salto 2012'!$A$1:$CR$40,26,FALSE)</f>
        <v xml:space="preserve">  0.030</v>
      </c>
      <c r="Y10" s="197" t="str">
        <f>VLOOKUP(D10,'[1]planilla epd salto 2012'!$A$1:$CR$40,27,FALSE)</f>
        <v>0.18</v>
      </c>
      <c r="Z10" s="196" t="str">
        <f>VLOOKUP(D10,'[1]planilla epd salto 2012'!$A$1:$CR$40,28,FALSE)</f>
        <v xml:space="preserve">  0.70</v>
      </c>
      <c r="AA10" s="197" t="str">
        <f>VLOOKUP(D10,'[1]planilla epd salto 2012'!$A$1:$CR$40,29,FALSE)</f>
        <v>0.18</v>
      </c>
      <c r="AB10" s="235" t="str">
        <f>VLOOKUP(D10,'[1]planilla epd salto 2012'!$A$1:$CR$40,30,FALSE)</f>
        <v xml:space="preserve">       122</v>
      </c>
    </row>
    <row r="11" spans="1:28" ht="13.8">
      <c r="A11" s="316"/>
      <c r="B11" s="319"/>
      <c r="C11" s="322"/>
      <c r="D11" s="234">
        <v>4127</v>
      </c>
      <c r="E11" s="193"/>
      <c r="F11" s="193">
        <f>VLOOKUP(D11,'[1]planilla epd salto 2012'!$A$1:$CR$40,8,FALSE)</f>
        <v>40</v>
      </c>
      <c r="G11" s="193">
        <v>872</v>
      </c>
      <c r="H11" s="194">
        <f>(G11-F11)/($G$2-I11)</f>
        <v>1.0777202072538861</v>
      </c>
      <c r="I11" s="195">
        <f>VLOOKUP(D11,'[1]planilla epd salto 2012'!$A$1:$CR$40,7,FALSE)</f>
        <v>40422</v>
      </c>
      <c r="J11" s="196" t="str">
        <f>VLOOKUP(D11,'[1]planilla epd salto 2012'!$A$1:$CR$40,12,FALSE)</f>
        <v xml:space="preserve">  2.2</v>
      </c>
      <c r="K11" s="197" t="str">
        <f>VLOOKUP(D11,'[1]planilla epd salto 2012'!$A$1:$CR$40,13,FALSE)</f>
        <v>0.39</v>
      </c>
      <c r="L11" s="196" t="str">
        <f>VLOOKUP(D11,'[1]planilla epd salto 2012'!$A$1:$CR$40,14,FALSE)</f>
        <v xml:space="preserve"> 23.2</v>
      </c>
      <c r="M11" s="197" t="str">
        <f>VLOOKUP(D11,'[1]planilla epd salto 2012'!$A$1:$CR$40,15,FALSE)</f>
        <v>0.32</v>
      </c>
      <c r="N11" s="196" t="str">
        <f>VLOOKUP(D11,'[1]planilla epd salto 2012'!$A$1:$CR$40,16,FALSE)</f>
        <v xml:space="preserve"> 41.5</v>
      </c>
      <c r="O11" s="197" t="str">
        <f>VLOOKUP(D11,'[1]planilla epd salto 2012'!$A$1:$CR$40,17,FALSE)</f>
        <v>0.34</v>
      </c>
      <c r="P11" s="196" t="str">
        <f>VLOOKUP(D11,'[1]planilla epd salto 2012'!$A$1:$CR$40,18,FALSE)</f>
        <v xml:space="preserve"> 41.3</v>
      </c>
      <c r="Q11" s="197" t="str">
        <f>VLOOKUP(D11,'[1]planilla epd salto 2012'!$A$1:$CR$40,19,FALSE)</f>
        <v>0.33</v>
      </c>
      <c r="R11" s="196" t="str">
        <f>VLOOKUP(D11,'[1]planilla epd salto 2012'!$A$1:$CR$40,20,FALSE)</f>
        <v xml:space="preserve"> 37.4</v>
      </c>
      <c r="S11" s="197" t="str">
        <f>VLOOKUP(D11,'[1]planilla epd salto 2012'!$A$1:$CR$40,21,FALSE)</f>
        <v>0.27</v>
      </c>
      <c r="T11" s="196" t="str">
        <f>VLOOKUP(D11,'[1]planilla epd salto 2012'!$A$1:$CR$40,22,FALSE)</f>
        <v xml:space="preserve">  3.9</v>
      </c>
      <c r="U11" s="197" t="str">
        <f>VLOOKUP(D11,'[1]planilla epd salto 2012'!$A$1:$CR$40,23,FALSE)</f>
        <v>0.20</v>
      </c>
      <c r="V11" s="196" t="str">
        <f>VLOOKUP(D11,'[1]planilla epd salto 2012'!$A$1:$CR$40,24,FALSE)</f>
        <v xml:space="preserve">  3.480</v>
      </c>
      <c r="W11" s="197" t="str">
        <f>VLOOKUP(D11,'[1]planilla epd salto 2012'!$A$1:$CR$40,25,FALSE)</f>
        <v>0.27</v>
      </c>
      <c r="X11" s="196" t="str">
        <f>VLOOKUP(D11,'[1]planilla epd salto 2012'!$A$1:$CR$40,26,FALSE)</f>
        <v xml:space="preserve">  0.130</v>
      </c>
      <c r="Y11" s="197" t="str">
        <f>VLOOKUP(D11,'[1]planilla epd salto 2012'!$A$1:$CR$40,27,FALSE)</f>
        <v>0.28</v>
      </c>
      <c r="Z11" s="196" t="str">
        <f>VLOOKUP(D11,'[1]planilla epd salto 2012'!$A$1:$CR$40,28,FALSE)</f>
        <v xml:space="preserve">  0.40</v>
      </c>
      <c r="AA11" s="197" t="str">
        <f>VLOOKUP(D11,'[1]planilla epd salto 2012'!$A$1:$CR$40,29,FALSE)</f>
        <v>0.30</v>
      </c>
      <c r="AB11" s="235" t="str">
        <f>VLOOKUP(D11,'[1]planilla epd salto 2012'!$A$1:$CR$40,30,FALSE)</f>
        <v xml:space="preserve">       114</v>
      </c>
    </row>
    <row r="12" spans="1:28" ht="13.8">
      <c r="A12" s="231"/>
      <c r="B12" s="172"/>
      <c r="C12" s="236" t="s">
        <v>298</v>
      </c>
      <c r="D12" s="237"/>
      <c r="E12" s="238"/>
      <c r="F12" s="239"/>
      <c r="G12" s="240">
        <f>AVERAGE(G9:G11)</f>
        <v>917.33333333333337</v>
      </c>
      <c r="H12" s="241">
        <f>AVERAGE(H9:H11)</f>
        <v>1.1329863694723066</v>
      </c>
      <c r="I12" s="200"/>
      <c r="J12" s="175"/>
      <c r="K12" s="222"/>
      <c r="L12" s="175"/>
      <c r="M12" s="222"/>
      <c r="N12" s="175"/>
      <c r="O12" s="222"/>
      <c r="P12" s="175"/>
      <c r="Q12" s="222"/>
      <c r="R12" s="222"/>
      <c r="S12" s="222"/>
      <c r="T12" s="175"/>
      <c r="U12" s="222"/>
      <c r="V12" s="175"/>
      <c r="W12" s="222"/>
      <c r="X12" s="175"/>
      <c r="Y12" s="222"/>
      <c r="Z12" s="175"/>
      <c r="AA12" s="222"/>
      <c r="AB12" s="170"/>
    </row>
    <row r="13" spans="1:28" ht="13.8">
      <c r="A13" s="231"/>
      <c r="B13" s="172"/>
      <c r="C13" s="173"/>
      <c r="D13" s="173"/>
      <c r="E13" s="174"/>
      <c r="F13" s="174"/>
      <c r="G13" s="174"/>
      <c r="H13" s="199"/>
      <c r="I13" s="200"/>
      <c r="J13" s="175"/>
      <c r="K13" s="222"/>
      <c r="L13" s="175"/>
      <c r="M13" s="222"/>
      <c r="N13" s="175"/>
      <c r="O13" s="222"/>
      <c r="P13" s="175"/>
      <c r="Q13" s="222"/>
      <c r="R13" s="222"/>
      <c r="S13" s="222"/>
      <c r="T13" s="175"/>
      <c r="U13" s="222"/>
      <c r="V13" s="175"/>
      <c r="W13" s="222"/>
      <c r="X13" s="175"/>
      <c r="Y13" s="222"/>
      <c r="Z13" s="175"/>
      <c r="AA13" s="222"/>
      <c r="AB13" s="170"/>
    </row>
    <row r="14" spans="1:28" ht="13.8">
      <c r="A14" s="316" t="s">
        <v>38</v>
      </c>
      <c r="B14" s="317" t="s">
        <v>90</v>
      </c>
      <c r="C14" s="320">
        <v>4</v>
      </c>
      <c r="D14" s="234">
        <v>6276</v>
      </c>
      <c r="E14" s="193"/>
      <c r="F14" s="193">
        <f>VLOOKUP(D14,'[1]planilla epd salto 2012'!$A$1:$CR$40,8,FALSE)</f>
        <v>34</v>
      </c>
      <c r="G14" s="193">
        <v>740</v>
      </c>
      <c r="H14" s="194">
        <f>(G14-F14)/($G$2-I14)</f>
        <v>0.89029003783102145</v>
      </c>
      <c r="I14" s="195">
        <f>VLOOKUP(D14,'[1]planilla epd salto 2012'!$A$1:$CR$40,7,FALSE)</f>
        <v>40401</v>
      </c>
      <c r="J14" s="196" t="str">
        <f>VLOOKUP(D14,'[1]planilla epd salto 2012'!$A$1:$CR$40,12,FALSE)</f>
        <v xml:space="preserve">  2.0</v>
      </c>
      <c r="K14" s="197" t="str">
        <f>VLOOKUP(D14,'[1]planilla epd salto 2012'!$A$1:$CR$40,13,FALSE)</f>
        <v>0.37</v>
      </c>
      <c r="L14" s="196" t="str">
        <f>VLOOKUP(D14,'[1]planilla epd salto 2012'!$A$1:$CR$40,14,FALSE)</f>
        <v xml:space="preserve"> 22.7</v>
      </c>
      <c r="M14" s="197" t="str">
        <f>VLOOKUP(D14,'[1]planilla epd salto 2012'!$A$1:$CR$40,15,FALSE)</f>
        <v>0.29</v>
      </c>
      <c r="N14" s="196" t="str">
        <f>VLOOKUP(D14,'[1]planilla epd salto 2012'!$A$1:$CR$40,16,FALSE)</f>
        <v xml:space="preserve"> 37.1</v>
      </c>
      <c r="O14" s="197" t="str">
        <f>VLOOKUP(D14,'[1]planilla epd salto 2012'!$A$1:$CR$40,17,FALSE)</f>
        <v>0.31</v>
      </c>
      <c r="P14" s="196" t="str">
        <f>VLOOKUP(D14,'[1]planilla epd salto 2012'!$A$1:$CR$40,18,FALSE)</f>
        <v xml:space="preserve"> 43.4</v>
      </c>
      <c r="Q14" s="197" t="str">
        <f>VLOOKUP(D14,'[1]planilla epd salto 2012'!$A$1:$CR$40,19,FALSE)</f>
        <v>0.30</v>
      </c>
      <c r="R14" s="196" t="str">
        <f>VLOOKUP(D14,'[1]planilla epd salto 2012'!$A$1:$CR$40,20,FALSE)</f>
        <v xml:space="preserve"> 43.8</v>
      </c>
      <c r="S14" s="197" t="str">
        <f>VLOOKUP(D14,'[1]planilla epd salto 2012'!$A$1:$CR$40,21,FALSE)</f>
        <v>0.23</v>
      </c>
      <c r="T14" s="196" t="str">
        <f>VLOOKUP(D14,'[1]planilla epd salto 2012'!$A$1:$CR$40,22,FALSE)</f>
        <v xml:space="preserve">  7.0</v>
      </c>
      <c r="U14" s="197" t="str">
        <f>VLOOKUP(D14,'[1]planilla epd salto 2012'!$A$1:$CR$40,23,FALSE)</f>
        <v>0.09</v>
      </c>
      <c r="V14" s="196" t="str">
        <f>VLOOKUP(D14,'[1]planilla epd salto 2012'!$A$1:$CR$40,24,FALSE)</f>
        <v xml:space="preserve">  2.130</v>
      </c>
      <c r="W14" s="197" t="str">
        <f>VLOOKUP(D14,'[1]planilla epd salto 2012'!$A$1:$CR$40,25,FALSE)</f>
        <v>0.25</v>
      </c>
      <c r="X14" s="196" t="str">
        <f>VLOOKUP(D14,'[1]planilla epd salto 2012'!$A$1:$CR$40,26,FALSE)</f>
        <v xml:space="preserve">  0.150</v>
      </c>
      <c r="Y14" s="197" t="str">
        <f>VLOOKUP(D14,'[1]planilla epd salto 2012'!$A$1:$CR$40,27,FALSE)</f>
        <v>0.26</v>
      </c>
      <c r="Z14" s="196" t="str">
        <f>VLOOKUP(D14,'[1]planilla epd salto 2012'!$A$1:$CR$40,28,FALSE)</f>
        <v xml:space="preserve">  0.30</v>
      </c>
      <c r="AA14" s="197" t="str">
        <f>VLOOKUP(D14,'[1]planilla epd salto 2012'!$A$1:$CR$40,29,FALSE)</f>
        <v>0.25</v>
      </c>
      <c r="AB14" s="235" t="str">
        <f>VLOOKUP(D14,'[1]planilla epd salto 2012'!$A$1:$CR$40,30,FALSE)</f>
        <v xml:space="preserve">       126</v>
      </c>
    </row>
    <row r="15" spans="1:28" ht="13.8">
      <c r="A15" s="316"/>
      <c r="B15" s="318"/>
      <c r="C15" s="321"/>
      <c r="D15" s="234">
        <v>6445</v>
      </c>
      <c r="E15" s="193"/>
      <c r="F15" s="193">
        <f>VLOOKUP(D15,'[1]planilla epd salto 2012'!$A$1:$CR$40,8,FALSE)</f>
        <v>35</v>
      </c>
      <c r="G15" s="193">
        <v>740</v>
      </c>
      <c r="H15" s="194">
        <f>(G15-F15)/($G$2-I15)</f>
        <v>0.93007915567282318</v>
      </c>
      <c r="I15" s="195">
        <f>VLOOKUP(D15,'[1]planilla epd salto 2012'!$A$1:$CR$40,7,FALSE)</f>
        <v>40436</v>
      </c>
      <c r="J15" s="196" t="str">
        <f>VLOOKUP(D15,'[1]planilla epd salto 2012'!$A$1:$CR$40,12,FALSE)</f>
        <v xml:space="preserve">  1.1</v>
      </c>
      <c r="K15" s="197" t="str">
        <f>VLOOKUP(D15,'[1]planilla epd salto 2012'!$A$1:$CR$40,13,FALSE)</f>
        <v>0.38</v>
      </c>
      <c r="L15" s="196" t="str">
        <f>VLOOKUP(D15,'[1]planilla epd salto 2012'!$A$1:$CR$40,14,FALSE)</f>
        <v xml:space="preserve"> 18.4</v>
      </c>
      <c r="M15" s="197" t="str">
        <f>VLOOKUP(D15,'[1]planilla epd salto 2012'!$A$1:$CR$40,15,FALSE)</f>
        <v>0.29</v>
      </c>
      <c r="N15" s="196" t="str">
        <f>VLOOKUP(D15,'[1]planilla epd salto 2012'!$A$1:$CR$40,16,FALSE)</f>
        <v xml:space="preserve"> 32.4</v>
      </c>
      <c r="O15" s="197" t="str">
        <f>VLOOKUP(D15,'[1]planilla epd salto 2012'!$A$1:$CR$40,17,FALSE)</f>
        <v>0.32</v>
      </c>
      <c r="P15" s="196" t="str">
        <f>VLOOKUP(D15,'[1]planilla epd salto 2012'!$A$1:$CR$40,18,FALSE)</f>
        <v xml:space="preserve"> 39.7</v>
      </c>
      <c r="Q15" s="197" t="str">
        <f>VLOOKUP(D15,'[1]planilla epd salto 2012'!$A$1:$CR$40,19,FALSE)</f>
        <v>0.31</v>
      </c>
      <c r="R15" s="196" t="str">
        <f>VLOOKUP(D15,'[1]planilla epd salto 2012'!$A$1:$CR$40,20,FALSE)</f>
        <v xml:space="preserve"> 33.0</v>
      </c>
      <c r="S15" s="197" t="str">
        <f>VLOOKUP(D15,'[1]planilla epd salto 2012'!$A$1:$CR$40,21,FALSE)</f>
        <v>0.23</v>
      </c>
      <c r="T15" s="196" t="str">
        <f>VLOOKUP(D15,'[1]planilla epd salto 2012'!$A$1:$CR$40,22,FALSE)</f>
        <v xml:space="preserve">  5.3</v>
      </c>
      <c r="U15" s="197" t="str">
        <f>VLOOKUP(D15,'[1]planilla epd salto 2012'!$A$1:$CR$40,23,FALSE)</f>
        <v>0.10</v>
      </c>
      <c r="V15" s="196" t="str">
        <f>VLOOKUP(D15,'[1]planilla epd salto 2012'!$A$1:$CR$40,24,FALSE)</f>
        <v xml:space="preserve">  1.610</v>
      </c>
      <c r="W15" s="197" t="str">
        <f>VLOOKUP(D15,'[1]planilla epd salto 2012'!$A$1:$CR$40,25,FALSE)</f>
        <v>0.25</v>
      </c>
      <c r="X15" s="196" t="str">
        <f>VLOOKUP(D15,'[1]planilla epd salto 2012'!$A$1:$CR$40,26,FALSE)</f>
        <v xml:space="preserve">  0.180</v>
      </c>
      <c r="Y15" s="197" t="str">
        <f>VLOOKUP(D15,'[1]planilla epd salto 2012'!$A$1:$CR$40,27,FALSE)</f>
        <v>0.26</v>
      </c>
      <c r="Z15" s="196" t="str">
        <f>VLOOKUP(D15,'[1]planilla epd salto 2012'!$A$1:$CR$40,28,FALSE)</f>
        <v xml:space="preserve">  0.70</v>
      </c>
      <c r="AA15" s="197" t="str">
        <f>VLOOKUP(D15,'[1]planilla epd salto 2012'!$A$1:$CR$40,29,FALSE)</f>
        <v>0.25</v>
      </c>
      <c r="AB15" s="235" t="str">
        <f>VLOOKUP(D15,'[1]planilla epd salto 2012'!$A$1:$CR$40,30,FALSE)</f>
        <v xml:space="preserve">       105</v>
      </c>
    </row>
    <row r="16" spans="1:28" ht="13.8">
      <c r="A16" s="316"/>
      <c r="B16" s="319"/>
      <c r="C16" s="322"/>
      <c r="D16" s="234">
        <v>6491</v>
      </c>
      <c r="E16" s="193"/>
      <c r="F16" s="193">
        <f>VLOOKUP(D16,'[1]planilla epd salto 2012'!$A$1:$CR$40,8,FALSE)</f>
        <v>34</v>
      </c>
      <c r="G16" s="193">
        <v>728</v>
      </c>
      <c r="H16" s="194">
        <f>(G16-F16)/($G$2-I16)</f>
        <v>0.92410119840213045</v>
      </c>
      <c r="I16" s="195">
        <f>VLOOKUP(D16,'[1]planilla epd salto 2012'!$A$1:$CR$40,7,FALSE)</f>
        <v>40443</v>
      </c>
      <c r="J16" s="196" t="str">
        <f>VLOOKUP(D16,'[1]planilla epd salto 2012'!$A$1:$CR$40,12,FALSE)</f>
        <v xml:space="preserve">  2.0</v>
      </c>
      <c r="K16" s="197" t="str">
        <f>VLOOKUP(D16,'[1]planilla epd salto 2012'!$A$1:$CR$40,13,FALSE)</f>
        <v>0.38</v>
      </c>
      <c r="L16" s="196" t="str">
        <f>VLOOKUP(D16,'[1]planilla epd salto 2012'!$A$1:$CR$40,14,FALSE)</f>
        <v xml:space="preserve"> 18.7</v>
      </c>
      <c r="M16" s="197" t="str">
        <f>VLOOKUP(D16,'[1]planilla epd salto 2012'!$A$1:$CR$40,15,FALSE)</f>
        <v>0.30</v>
      </c>
      <c r="N16" s="196" t="str">
        <f>VLOOKUP(D16,'[1]planilla epd salto 2012'!$A$1:$CR$40,16,FALSE)</f>
        <v xml:space="preserve"> 35.8</v>
      </c>
      <c r="O16" s="197" t="str">
        <f>VLOOKUP(D16,'[1]planilla epd salto 2012'!$A$1:$CR$40,17,FALSE)</f>
        <v>0.33</v>
      </c>
      <c r="P16" s="196" t="str">
        <f>VLOOKUP(D16,'[1]planilla epd salto 2012'!$A$1:$CR$40,18,FALSE)</f>
        <v xml:space="preserve"> 35.1</v>
      </c>
      <c r="Q16" s="197" t="str">
        <f>VLOOKUP(D16,'[1]planilla epd salto 2012'!$A$1:$CR$40,19,FALSE)</f>
        <v>0.32</v>
      </c>
      <c r="R16" s="196" t="str">
        <f>VLOOKUP(D16,'[1]planilla epd salto 2012'!$A$1:$CR$40,20,FALSE)</f>
        <v xml:space="preserve"> 25.8</v>
      </c>
      <c r="S16" s="197" t="str">
        <f>VLOOKUP(D16,'[1]planilla epd salto 2012'!$A$1:$CR$40,21,FALSE)</f>
        <v>0.24</v>
      </c>
      <c r="T16" s="196" t="str">
        <f>VLOOKUP(D16,'[1]planilla epd salto 2012'!$A$1:$CR$40,22,FALSE)</f>
        <v xml:space="preserve">  5.7</v>
      </c>
      <c r="U16" s="197" t="str">
        <f>VLOOKUP(D16,'[1]planilla epd salto 2012'!$A$1:$CR$40,23,FALSE)</f>
        <v>0.11</v>
      </c>
      <c r="V16" s="196" t="str">
        <f>VLOOKUP(D16,'[1]planilla epd salto 2012'!$A$1:$CR$40,24,FALSE)</f>
        <v xml:space="preserve">  1.610</v>
      </c>
      <c r="W16" s="197" t="str">
        <f>VLOOKUP(D16,'[1]planilla epd salto 2012'!$A$1:$CR$40,25,FALSE)</f>
        <v>0.26</v>
      </c>
      <c r="X16" s="196" t="str">
        <f>VLOOKUP(D16,'[1]planilla epd salto 2012'!$A$1:$CR$40,26,FALSE)</f>
        <v xml:space="preserve">  0.280</v>
      </c>
      <c r="Y16" s="197" t="str">
        <f>VLOOKUP(D16,'[1]planilla epd salto 2012'!$A$1:$CR$40,27,FALSE)</f>
        <v>0.27</v>
      </c>
      <c r="Z16" s="196" t="str">
        <f>VLOOKUP(D16,'[1]planilla epd salto 2012'!$A$1:$CR$40,28,FALSE)</f>
        <v xml:space="preserve">  0.50</v>
      </c>
      <c r="AA16" s="197" t="str">
        <f>VLOOKUP(D16,'[1]planilla epd salto 2012'!$A$1:$CR$40,29,FALSE)</f>
        <v>0.26</v>
      </c>
      <c r="AB16" s="235" t="str">
        <f>VLOOKUP(D16,'[1]planilla epd salto 2012'!$A$1:$CR$40,30,FALSE)</f>
        <v xml:space="preserve">       107</v>
      </c>
    </row>
    <row r="17" spans="1:28" ht="13.8">
      <c r="A17" s="231"/>
      <c r="B17" s="172"/>
      <c r="C17" s="236" t="s">
        <v>298</v>
      </c>
      <c r="D17" s="225"/>
      <c r="E17" s="242"/>
      <c r="F17" s="193"/>
      <c r="G17" s="243">
        <f>AVERAGE(G14:G16)</f>
        <v>736</v>
      </c>
      <c r="H17" s="244">
        <f>AVERAGE(H14:H16)</f>
        <v>0.91482346396865832</v>
      </c>
      <c r="I17" s="200"/>
      <c r="J17" s="175"/>
      <c r="K17" s="222"/>
      <c r="L17" s="175"/>
      <c r="M17" s="222"/>
      <c r="N17" s="175"/>
      <c r="O17" s="222"/>
      <c r="P17" s="175"/>
      <c r="Q17" s="222"/>
      <c r="R17" s="222"/>
      <c r="S17" s="222"/>
      <c r="T17" s="175"/>
      <c r="U17" s="222"/>
      <c r="V17" s="175"/>
      <c r="W17" s="222"/>
      <c r="X17" s="175"/>
      <c r="Y17" s="222"/>
      <c r="Z17" s="175"/>
      <c r="AA17" s="222"/>
      <c r="AB17" s="170"/>
    </row>
    <row r="18" spans="1:28" ht="13.8">
      <c r="A18" s="231"/>
      <c r="B18" s="172"/>
      <c r="C18" s="173"/>
      <c r="D18" s="173"/>
      <c r="E18" s="174"/>
      <c r="F18" s="174"/>
      <c r="G18" s="174"/>
      <c r="H18" s="199"/>
      <c r="I18" s="200"/>
      <c r="J18" s="175"/>
      <c r="K18" s="222"/>
      <c r="L18" s="175"/>
      <c r="M18" s="222"/>
      <c r="N18" s="175"/>
      <c r="O18" s="222"/>
      <c r="P18" s="175"/>
      <c r="Q18" s="222"/>
      <c r="R18" s="222"/>
      <c r="S18" s="222"/>
      <c r="T18" s="175"/>
      <c r="U18" s="222"/>
      <c r="V18" s="175"/>
      <c r="W18" s="222"/>
      <c r="X18" s="175"/>
      <c r="Y18" s="222"/>
      <c r="Z18" s="175"/>
      <c r="AA18" s="222"/>
      <c r="AB18" s="170"/>
    </row>
    <row r="19" spans="1:28" ht="13.8">
      <c r="A19" s="316" t="s">
        <v>39</v>
      </c>
      <c r="B19" s="317" t="s">
        <v>299</v>
      </c>
      <c r="C19" s="320">
        <v>1</v>
      </c>
      <c r="D19" s="234">
        <v>54</v>
      </c>
      <c r="E19" s="193"/>
      <c r="F19" s="193">
        <f>VLOOKUP(D19,'[1]planilla epd salto 2012'!$A$1:$CR$40,8,FALSE)</f>
        <v>35</v>
      </c>
      <c r="G19" s="193">
        <v>746</v>
      </c>
      <c r="H19" s="194">
        <f>(G19-F19)/($G$2-I19)</f>
        <v>0.89321608040201006</v>
      </c>
      <c r="I19" s="195">
        <f>VLOOKUP(D19,'[1]planilla epd salto 2012'!$A$1:$CR$40,7,FALSE)</f>
        <v>40398</v>
      </c>
      <c r="J19" s="196" t="str">
        <f>VLOOKUP(D19,'[1]planilla epd salto 2012'!$A$1:$CR$40,12,FALSE)</f>
        <v xml:space="preserve">  0.8</v>
      </c>
      <c r="K19" s="197" t="str">
        <f>VLOOKUP(D19,'[1]planilla epd salto 2012'!$A$1:$CR$40,13,FALSE)</f>
        <v>0.29</v>
      </c>
      <c r="L19" s="196" t="str">
        <f>VLOOKUP(D19,'[1]planilla epd salto 2012'!$A$1:$CR$40,14,FALSE)</f>
        <v xml:space="preserve"> 19.0</v>
      </c>
      <c r="M19" s="197" t="str">
        <f>VLOOKUP(D19,'[1]planilla epd salto 2012'!$A$1:$CR$40,15,FALSE)</f>
        <v>0.23</v>
      </c>
      <c r="N19" s="196" t="str">
        <f>VLOOKUP(D19,'[1]planilla epd salto 2012'!$A$1:$CR$40,16,FALSE)</f>
        <v xml:space="preserve"> 26.0</v>
      </c>
      <c r="O19" s="197" t="str">
        <f>VLOOKUP(D19,'[1]planilla epd salto 2012'!$A$1:$CR$40,17,FALSE)</f>
        <v>0.25</v>
      </c>
      <c r="P19" s="196" t="str">
        <f>VLOOKUP(D19,'[1]planilla epd salto 2012'!$A$1:$CR$40,18,FALSE)</f>
        <v xml:space="preserve"> 33.3</v>
      </c>
      <c r="Q19" s="197" t="str">
        <f>VLOOKUP(D19,'[1]planilla epd salto 2012'!$A$1:$CR$40,19,FALSE)</f>
        <v>0.24</v>
      </c>
      <c r="R19" s="196" t="str">
        <f>VLOOKUP(D19,'[1]planilla epd salto 2012'!$A$1:$CR$40,20,FALSE)</f>
        <v xml:space="preserve"> 33.8</v>
      </c>
      <c r="S19" s="197" t="str">
        <f>VLOOKUP(D19,'[1]planilla epd salto 2012'!$A$1:$CR$40,21,FALSE)</f>
        <v>0.17</v>
      </c>
      <c r="T19" s="196" t="str">
        <f>VLOOKUP(D19,'[1]planilla epd salto 2012'!$A$1:$CR$40,22,FALSE)</f>
        <v xml:space="preserve">  4.7</v>
      </c>
      <c r="U19" s="197" t="str">
        <f>VLOOKUP(D19,'[1]planilla epd salto 2012'!$A$1:$CR$40,23,FALSE)</f>
        <v>0.06</v>
      </c>
      <c r="V19" s="196" t="str">
        <f>VLOOKUP(D19,'[1]planilla epd salto 2012'!$A$1:$CR$40,24,FALSE)</f>
        <v xml:space="preserve">  1.160</v>
      </c>
      <c r="W19" s="197" t="str">
        <f>VLOOKUP(D19,'[1]planilla epd salto 2012'!$A$1:$CR$40,25,FALSE)</f>
        <v>0.18</v>
      </c>
      <c r="X19" s="196" t="str">
        <f>VLOOKUP(D19,'[1]planilla epd salto 2012'!$A$1:$CR$40,26,FALSE)</f>
        <v xml:space="preserve">  0.280</v>
      </c>
      <c r="Y19" s="197" t="str">
        <f>VLOOKUP(D19,'[1]planilla epd salto 2012'!$A$1:$CR$40,27,FALSE)</f>
        <v>0.20</v>
      </c>
      <c r="Z19" s="196" t="str">
        <f>VLOOKUP(D19,'[1]planilla epd salto 2012'!$A$1:$CR$40,28,FALSE)</f>
        <v xml:space="preserve">  0.80</v>
      </c>
      <c r="AA19" s="197" t="str">
        <f>VLOOKUP(D19,'[1]planilla epd salto 2012'!$A$1:$CR$40,29,FALSE)</f>
        <v>0.23</v>
      </c>
      <c r="AB19" s="235" t="str">
        <f>VLOOKUP(D19,'[1]planilla epd salto 2012'!$A$1:$CR$40,30,FALSE)</f>
        <v xml:space="preserve">       104</v>
      </c>
    </row>
    <row r="20" spans="1:28" ht="13.8">
      <c r="A20" s="316"/>
      <c r="B20" s="318"/>
      <c r="C20" s="321"/>
      <c r="D20" s="234">
        <v>58</v>
      </c>
      <c r="E20" s="193"/>
      <c r="F20" s="193">
        <f>VLOOKUP(D20,'[1]planilla epd salto 2012'!$A$1:$CR$40,8,FALSE)</f>
        <v>39</v>
      </c>
      <c r="G20" s="193">
        <v>774</v>
      </c>
      <c r="H20" s="194">
        <f>(G20-F20)/($G$2-I20)</f>
        <v>0.94110115236875802</v>
      </c>
      <c r="I20" s="195">
        <f>VLOOKUP(D20,'[1]planilla epd salto 2012'!$A$1:$CR$40,7,FALSE)</f>
        <v>40413</v>
      </c>
      <c r="J20" s="196" t="str">
        <f>VLOOKUP(D20,'[1]planilla epd salto 2012'!$A$1:$CR$40,12,FALSE)</f>
        <v xml:space="preserve">  2.0</v>
      </c>
      <c r="K20" s="197" t="str">
        <f>VLOOKUP(D20,'[1]planilla epd salto 2012'!$A$1:$CR$40,13,FALSE)</f>
        <v>0.31</v>
      </c>
      <c r="L20" s="196" t="str">
        <f>VLOOKUP(D20,'[1]planilla epd salto 2012'!$A$1:$CR$40,14,FALSE)</f>
        <v xml:space="preserve"> 23.5</v>
      </c>
      <c r="M20" s="197" t="str">
        <f>VLOOKUP(D20,'[1]planilla epd salto 2012'!$A$1:$CR$40,15,FALSE)</f>
        <v>0.26</v>
      </c>
      <c r="N20" s="196" t="str">
        <f>VLOOKUP(D20,'[1]planilla epd salto 2012'!$A$1:$CR$40,16,FALSE)</f>
        <v xml:space="preserve"> 36.9</v>
      </c>
      <c r="O20" s="197" t="str">
        <f>VLOOKUP(D20,'[1]planilla epd salto 2012'!$A$1:$CR$40,17,FALSE)</f>
        <v>0.28</v>
      </c>
      <c r="P20" s="196" t="str">
        <f>VLOOKUP(D20,'[1]planilla epd salto 2012'!$A$1:$CR$40,18,FALSE)</f>
        <v xml:space="preserve"> 42.5</v>
      </c>
      <c r="Q20" s="197" t="str">
        <f>VLOOKUP(D20,'[1]planilla epd salto 2012'!$A$1:$CR$40,19,FALSE)</f>
        <v>0.27</v>
      </c>
      <c r="R20" s="196" t="str">
        <f>VLOOKUP(D20,'[1]planilla epd salto 2012'!$A$1:$CR$40,20,FALSE)</f>
        <v xml:space="preserve"> 46.9</v>
      </c>
      <c r="S20" s="197" t="str">
        <f>VLOOKUP(D20,'[1]planilla epd salto 2012'!$A$1:$CR$40,21,FALSE)</f>
        <v>0.20</v>
      </c>
      <c r="T20" s="196" t="str">
        <f>VLOOKUP(D20,'[1]planilla epd salto 2012'!$A$1:$CR$40,22,FALSE)</f>
        <v xml:space="preserve">  7.4</v>
      </c>
      <c r="U20" s="197" t="str">
        <f>VLOOKUP(D20,'[1]planilla epd salto 2012'!$A$1:$CR$40,23,FALSE)</f>
        <v>0.07</v>
      </c>
      <c r="V20" s="196" t="str">
        <f>VLOOKUP(D20,'[1]planilla epd salto 2012'!$A$1:$CR$40,24,FALSE)</f>
        <v xml:space="preserve">  2.320</v>
      </c>
      <c r="W20" s="197" t="str">
        <f>VLOOKUP(D20,'[1]planilla epd salto 2012'!$A$1:$CR$40,25,FALSE)</f>
        <v>0.21</v>
      </c>
      <c r="X20" s="196" t="str">
        <f>VLOOKUP(D20,'[1]planilla epd salto 2012'!$A$1:$CR$40,26,FALSE)</f>
        <v xml:space="preserve">  0.080</v>
      </c>
      <c r="Y20" s="197" t="str">
        <f>VLOOKUP(D20,'[1]planilla epd salto 2012'!$A$1:$CR$40,27,FALSE)</f>
        <v>0.21</v>
      </c>
      <c r="Z20" s="196" t="str">
        <f>VLOOKUP(D20,'[1]planilla epd salto 2012'!$A$1:$CR$40,28,FALSE)</f>
        <v xml:space="preserve">  0.70</v>
      </c>
      <c r="AA20" s="197" t="str">
        <f>VLOOKUP(D20,'[1]planilla epd salto 2012'!$A$1:$CR$40,29,FALSE)</f>
        <v>0.24</v>
      </c>
      <c r="AB20" s="235" t="str">
        <f>VLOOKUP(D20,'[1]planilla epd salto 2012'!$A$1:$CR$40,30,FALSE)</f>
        <v xml:space="preserve">       135</v>
      </c>
    </row>
    <row r="21" spans="1:28" ht="13.8">
      <c r="A21" s="316"/>
      <c r="B21" s="319"/>
      <c r="C21" s="322"/>
      <c r="D21" s="234">
        <v>67</v>
      </c>
      <c r="E21" s="193"/>
      <c r="F21" s="193">
        <f>VLOOKUP(D21,'[1]planilla epd salto 2012'!$A$1:$CR$40,8,FALSE)</f>
        <v>39</v>
      </c>
      <c r="G21" s="193">
        <v>780</v>
      </c>
      <c r="H21" s="194">
        <f>(G21-F21)/($G$2-I21)</f>
        <v>1.0013513513513514</v>
      </c>
      <c r="I21" s="195">
        <f>VLOOKUP(D21,'[1]planilla epd salto 2012'!$A$1:$CR$40,7,FALSE)</f>
        <v>40454</v>
      </c>
      <c r="J21" s="196" t="str">
        <f>VLOOKUP(D21,'[1]planilla epd salto 2012'!$A$1:$CR$40,12,FALSE)</f>
        <v xml:space="preserve">  1.9</v>
      </c>
      <c r="K21" s="197" t="str">
        <f>VLOOKUP(D21,'[1]planilla epd salto 2012'!$A$1:$CR$40,13,FALSE)</f>
        <v>0.31</v>
      </c>
      <c r="L21" s="196" t="str">
        <f>VLOOKUP(D21,'[1]planilla epd salto 2012'!$A$1:$CR$40,14,FALSE)</f>
        <v xml:space="preserve"> 22.1</v>
      </c>
      <c r="M21" s="197" t="str">
        <f>VLOOKUP(D21,'[1]planilla epd salto 2012'!$A$1:$CR$40,15,FALSE)</f>
        <v>0.26</v>
      </c>
      <c r="N21" s="196" t="str">
        <f>VLOOKUP(D21,'[1]planilla epd salto 2012'!$A$1:$CR$40,16,FALSE)</f>
        <v xml:space="preserve"> 36.7</v>
      </c>
      <c r="O21" s="197" t="str">
        <f>VLOOKUP(D21,'[1]planilla epd salto 2012'!$A$1:$CR$40,17,FALSE)</f>
        <v>0.28</v>
      </c>
      <c r="P21" s="196" t="str">
        <f>VLOOKUP(D21,'[1]planilla epd salto 2012'!$A$1:$CR$40,18,FALSE)</f>
        <v xml:space="preserve"> 41.0</v>
      </c>
      <c r="Q21" s="197" t="str">
        <f>VLOOKUP(D21,'[1]planilla epd salto 2012'!$A$1:$CR$40,19,FALSE)</f>
        <v>0.27</v>
      </c>
      <c r="R21" s="196" t="str">
        <f>VLOOKUP(D21,'[1]planilla epd salto 2012'!$A$1:$CR$40,20,FALSE)</f>
        <v xml:space="preserve"> 43.7</v>
      </c>
      <c r="S21" s="197" t="str">
        <f>VLOOKUP(D21,'[1]planilla epd salto 2012'!$A$1:$CR$40,21,FALSE)</f>
        <v>0.20</v>
      </c>
      <c r="T21" s="196" t="str">
        <f>VLOOKUP(D21,'[1]planilla epd salto 2012'!$A$1:$CR$40,22,FALSE)</f>
        <v xml:space="preserve">  8.3</v>
      </c>
      <c r="U21" s="197" t="str">
        <f>VLOOKUP(D21,'[1]planilla epd salto 2012'!$A$1:$CR$40,23,FALSE)</f>
        <v>0.07</v>
      </c>
      <c r="V21" s="196" t="str">
        <f>VLOOKUP(D21,'[1]planilla epd salto 2012'!$A$1:$CR$40,24,FALSE)</f>
        <v xml:space="preserve">  2.000</v>
      </c>
      <c r="W21" s="197" t="str">
        <f>VLOOKUP(D21,'[1]planilla epd salto 2012'!$A$1:$CR$40,25,FALSE)</f>
        <v>0.21</v>
      </c>
      <c r="X21" s="196" t="str">
        <f>VLOOKUP(D21,'[1]planilla epd salto 2012'!$A$1:$CR$40,26,FALSE)</f>
        <v xml:space="preserve">  0.100</v>
      </c>
      <c r="Y21" s="197" t="str">
        <f>VLOOKUP(D21,'[1]planilla epd salto 2012'!$A$1:$CR$40,27,FALSE)</f>
        <v>0.21</v>
      </c>
      <c r="Z21" s="196" t="str">
        <f>VLOOKUP(D21,'[1]planilla epd salto 2012'!$A$1:$CR$40,28,FALSE)</f>
        <v xml:space="preserve">  0.70</v>
      </c>
      <c r="AA21" s="197" t="str">
        <f>VLOOKUP(D21,'[1]planilla epd salto 2012'!$A$1:$CR$40,29,FALSE)</f>
        <v>0.24</v>
      </c>
      <c r="AB21" s="235" t="str">
        <f>VLOOKUP(D21,'[1]planilla epd salto 2012'!$A$1:$CR$40,30,FALSE)</f>
        <v xml:space="preserve">       135</v>
      </c>
    </row>
    <row r="22" spans="1:28" ht="13.8">
      <c r="A22" s="231"/>
      <c r="B22" s="172"/>
      <c r="C22" s="245" t="s">
        <v>300</v>
      </c>
      <c r="D22" s="234">
        <v>59</v>
      </c>
      <c r="E22" s="193"/>
      <c r="F22" s="193">
        <f>VLOOKUP(D22,'[1]planilla epd salto 2012'!$A$1:$CR$40,8,FALSE)</f>
        <v>42</v>
      </c>
      <c r="G22" s="193">
        <v>838</v>
      </c>
      <c r="H22" s="194">
        <f>(G22-F22)/($G$2-I22)</f>
        <v>1.0257731958762886</v>
      </c>
      <c r="I22" s="195">
        <f>VLOOKUP(D22,'[1]planilla epd salto 2012'!$A$1:$CR$40,7,FALSE)</f>
        <v>40418</v>
      </c>
      <c r="J22" s="196" t="str">
        <f>VLOOKUP(D22,'[1]planilla epd salto 2012'!$A$1:$CR$40,12,FALSE)</f>
        <v xml:space="preserve">  1.9</v>
      </c>
      <c r="K22" s="197" t="str">
        <f>VLOOKUP(D22,'[1]planilla epd salto 2012'!$A$1:$CR$40,13,FALSE)</f>
        <v>0.34</v>
      </c>
      <c r="L22" s="196" t="str">
        <f>VLOOKUP(D22,'[1]planilla epd salto 2012'!$A$1:$CR$40,14,FALSE)</f>
        <v xml:space="preserve"> 22.7</v>
      </c>
      <c r="M22" s="197" t="str">
        <f>VLOOKUP(D22,'[1]planilla epd salto 2012'!$A$1:$CR$40,15,FALSE)</f>
        <v>0.27</v>
      </c>
      <c r="N22" s="196" t="str">
        <f>VLOOKUP(D22,'[1]planilla epd salto 2012'!$A$1:$CR$40,16,FALSE)</f>
        <v xml:space="preserve"> 36.7</v>
      </c>
      <c r="O22" s="197" t="str">
        <f>VLOOKUP(D22,'[1]planilla epd salto 2012'!$A$1:$CR$40,17,FALSE)</f>
        <v>0.28</v>
      </c>
      <c r="P22" s="196" t="str">
        <f>VLOOKUP(D22,'[1]planilla epd salto 2012'!$A$1:$CR$40,18,FALSE)</f>
        <v xml:space="preserve"> 40.6</v>
      </c>
      <c r="Q22" s="197" t="str">
        <f>VLOOKUP(D22,'[1]planilla epd salto 2012'!$A$1:$CR$40,19,FALSE)</f>
        <v>0.27</v>
      </c>
      <c r="R22" s="196" t="str">
        <f>VLOOKUP(D22,'[1]planilla epd salto 2012'!$A$1:$CR$40,20,FALSE)</f>
        <v xml:space="preserve"> 45.0</v>
      </c>
      <c r="S22" s="197" t="str">
        <f>VLOOKUP(D22,'[1]planilla epd salto 2012'!$A$1:$CR$40,21,FALSE)</f>
        <v>0.20</v>
      </c>
      <c r="T22" s="196" t="str">
        <f>VLOOKUP(D22,'[1]planilla epd salto 2012'!$A$1:$CR$40,22,FALSE)</f>
        <v xml:space="preserve">  5.0</v>
      </c>
      <c r="U22" s="197" t="str">
        <f>VLOOKUP(D22,'[1]planilla epd salto 2012'!$A$1:$CR$40,23,FALSE)</f>
        <v>0.09</v>
      </c>
      <c r="V22" s="196" t="str">
        <f>VLOOKUP(D22,'[1]planilla epd salto 2012'!$A$1:$CR$40,24,FALSE)</f>
        <v xml:space="preserve">  2.000</v>
      </c>
      <c r="W22" s="197" t="str">
        <f>VLOOKUP(D22,'[1]planilla epd salto 2012'!$A$1:$CR$40,25,FALSE)</f>
        <v>0.21</v>
      </c>
      <c r="X22" s="196" t="str">
        <f>VLOOKUP(D22,'[1]planilla epd salto 2012'!$A$1:$CR$40,26,FALSE)</f>
        <v xml:space="preserve">  0.130</v>
      </c>
      <c r="Y22" s="197" t="str">
        <f>VLOOKUP(D22,'[1]planilla epd salto 2012'!$A$1:$CR$40,27,FALSE)</f>
        <v>0.22</v>
      </c>
      <c r="Z22" s="196" t="str">
        <f>VLOOKUP(D22,'[1]planilla epd salto 2012'!$A$1:$CR$40,28,FALSE)</f>
        <v xml:space="preserve">  0.50</v>
      </c>
      <c r="AA22" s="197" t="str">
        <f>VLOOKUP(D22,'[1]planilla epd salto 2012'!$A$1:$CR$40,29,FALSE)</f>
        <v>0.24</v>
      </c>
      <c r="AB22" s="235" t="str">
        <f>VLOOKUP(D22,'[1]planilla epd salto 2012'!$A$1:$CR$40,30,FALSE)</f>
        <v xml:space="preserve">       117</v>
      </c>
    </row>
    <row r="23" spans="1:28" ht="13.8">
      <c r="A23" s="231"/>
      <c r="B23" s="172"/>
      <c r="C23" s="236" t="s">
        <v>298</v>
      </c>
      <c r="D23" s="237"/>
      <c r="E23" s="238"/>
      <c r="F23" s="239"/>
      <c r="G23" s="240">
        <f>AVERAGE(G19:G22)</f>
        <v>784.5</v>
      </c>
      <c r="H23" s="241">
        <f>AVERAGE(H19:H21)</f>
        <v>0.94522286137403988</v>
      </c>
      <c r="I23" s="200"/>
      <c r="J23" s="175"/>
      <c r="K23" s="222"/>
      <c r="L23" s="175"/>
      <c r="M23" s="222"/>
      <c r="N23" s="175"/>
      <c r="O23" s="222"/>
      <c r="P23" s="175"/>
      <c r="Q23" s="222"/>
      <c r="R23" s="222"/>
      <c r="S23" s="222"/>
      <c r="T23" s="175"/>
      <c r="U23" s="222"/>
      <c r="V23" s="175"/>
      <c r="W23" s="222"/>
      <c r="X23" s="175"/>
      <c r="Y23" s="222"/>
      <c r="Z23" s="175"/>
      <c r="AA23" s="222"/>
      <c r="AB23" s="170"/>
    </row>
    <row r="24" spans="1:28" ht="13.8">
      <c r="A24" s="231"/>
      <c r="B24" s="172"/>
      <c r="C24" s="246"/>
      <c r="D24" s="204"/>
      <c r="E24" s="247"/>
      <c r="F24" s="206"/>
      <c r="G24" s="248"/>
      <c r="H24" s="207"/>
      <c r="I24" s="200"/>
      <c r="J24" s="175"/>
      <c r="K24" s="222"/>
      <c r="L24" s="175"/>
      <c r="M24" s="222"/>
      <c r="N24" s="175"/>
      <c r="O24" s="222"/>
      <c r="P24" s="175"/>
      <c r="Q24" s="222"/>
      <c r="R24" s="222"/>
      <c r="S24" s="222"/>
      <c r="T24" s="175"/>
      <c r="U24" s="222"/>
      <c r="V24" s="175"/>
      <c r="W24" s="222"/>
      <c r="X24" s="175"/>
      <c r="Y24" s="222"/>
      <c r="Z24" s="175"/>
      <c r="AA24" s="222"/>
      <c r="AB24" s="170"/>
    </row>
    <row r="25" spans="1:28" ht="18">
      <c r="A25" s="231"/>
      <c r="B25" s="315" t="s">
        <v>247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170"/>
    </row>
    <row r="26" spans="1:28" ht="13.8">
      <c r="A26" s="231"/>
      <c r="B26" s="172"/>
      <c r="C26" s="173"/>
      <c r="D26" s="173"/>
      <c r="E26" s="174"/>
      <c r="F26" s="174"/>
      <c r="G26" s="174"/>
      <c r="H26" s="199"/>
      <c r="I26" s="200"/>
      <c r="J26" s="175"/>
      <c r="K26" s="176"/>
      <c r="L26" s="175"/>
      <c r="M26" s="176"/>
      <c r="N26" s="175"/>
      <c r="O26" s="176"/>
      <c r="P26" s="175"/>
      <c r="Q26" s="176"/>
      <c r="R26" s="176"/>
      <c r="S26" s="176"/>
      <c r="T26" s="175"/>
      <c r="U26" s="176"/>
      <c r="V26" s="175"/>
      <c r="W26" s="176"/>
      <c r="X26" s="175"/>
      <c r="Y26" s="176"/>
      <c r="Z26" s="175"/>
      <c r="AA26" s="176"/>
      <c r="AB26" s="170"/>
    </row>
    <row r="27" spans="1:28" ht="14.4">
      <c r="A27" s="231"/>
      <c r="B27" s="172"/>
      <c r="C27" s="233" t="s">
        <v>301</v>
      </c>
      <c r="D27" s="185"/>
      <c r="E27" s="221"/>
      <c r="F27" s="186"/>
      <c r="G27" s="186"/>
      <c r="H27" s="186"/>
      <c r="I27" s="186"/>
      <c r="J27" s="185"/>
      <c r="K27" s="222"/>
      <c r="L27" s="173"/>
      <c r="M27" s="222"/>
      <c r="N27" s="173"/>
      <c r="O27" s="222"/>
      <c r="P27" s="173"/>
      <c r="Q27" s="222"/>
      <c r="R27" s="222"/>
      <c r="S27" s="222"/>
      <c r="T27" s="173"/>
      <c r="U27" s="222"/>
      <c r="V27" s="173"/>
      <c r="W27" s="222"/>
      <c r="X27" s="173"/>
      <c r="Y27" s="222"/>
      <c r="Z27" s="173"/>
      <c r="AA27" s="222"/>
      <c r="AB27" s="170"/>
    </row>
    <row r="28" spans="1:28" ht="13.8">
      <c r="A28" s="323" t="s">
        <v>37</v>
      </c>
      <c r="B28" s="317" t="s">
        <v>297</v>
      </c>
      <c r="C28" s="320">
        <v>5</v>
      </c>
      <c r="D28" s="234">
        <v>4375</v>
      </c>
      <c r="E28" s="193" t="str">
        <f>VLOOKUP(D28,'[1]planilla epd salto 2012'!$A$1:$CR$40,9,FALSE)</f>
        <v>TEI</v>
      </c>
      <c r="F28" s="193">
        <f>VLOOKUP(D28,'[1]planilla epd salto 2012'!$A$1:$CR$40,8,FALSE)</f>
        <v>40</v>
      </c>
      <c r="G28" s="193">
        <v>610</v>
      </c>
      <c r="H28" s="194">
        <f>(G28-F28)/($G$2-I28)</f>
        <v>1.3539192399049882</v>
      </c>
      <c r="I28" s="195">
        <f>VLOOKUP(D28,'[1]planilla epd salto 2012'!$A$1:$CR$40,7,FALSE)</f>
        <v>40773</v>
      </c>
      <c r="J28" s="196" t="str">
        <f>VLOOKUP(D28,'[1]planilla epd salto 2012'!$A$1:$CR$40,12,FALSE)</f>
        <v xml:space="preserve">  1.2</v>
      </c>
      <c r="K28" s="249" t="str">
        <f>VLOOKUP(D28,'[1]planilla epd salto 2012'!$A$1:$CR$40,13,FALSE)</f>
        <v>0.07</v>
      </c>
      <c r="L28" s="196" t="str">
        <f>VLOOKUP(D28,'[1]planilla epd salto 2012'!$A$1:$CR$40,14,FALSE)</f>
        <v xml:space="preserve"> 18.7</v>
      </c>
      <c r="M28" s="249" t="str">
        <f>VLOOKUP(D28,'[1]planilla epd salto 2012'!$A$1:$CR$40,15,FALSE)</f>
        <v>0.06</v>
      </c>
      <c r="N28" s="196" t="str">
        <f>VLOOKUP(D28,'[1]planilla epd salto 2012'!$A$1:$CR$40,16,FALSE)</f>
        <v xml:space="preserve"> 30.5</v>
      </c>
      <c r="O28" s="249" t="str">
        <f>VLOOKUP(D28,'[1]planilla epd salto 2012'!$A$1:$CR$40,17,FALSE)</f>
        <v>0.06</v>
      </c>
      <c r="P28" s="196" t="str">
        <f>VLOOKUP(D28,'[1]planilla epd salto 2012'!$A$1:$CR$40,18,FALSE)</f>
        <v xml:space="preserve"> 31.9</v>
      </c>
      <c r="Q28" s="249" t="str">
        <f>VLOOKUP(D28,'[1]planilla epd salto 2012'!$A$1:$CR$40,19,FALSE)</f>
        <v>0.05</v>
      </c>
      <c r="R28" s="196" t="str">
        <f>VLOOKUP(D28,'[1]planilla epd salto 2012'!$A$1:$CR$40,20,FALSE)</f>
        <v xml:space="preserve"> 28.1</v>
      </c>
      <c r="S28" s="249" t="str">
        <f>VLOOKUP(D28,'[1]planilla epd salto 2012'!$A$1:$CR$40,21,FALSE)</f>
        <v>0.05</v>
      </c>
      <c r="T28" s="196" t="str">
        <f>VLOOKUP(D28,'[1]planilla epd salto 2012'!$A$1:$CR$40,22,FALSE)</f>
        <v/>
      </c>
      <c r="U28" s="249" t="str">
        <f>VLOOKUP(D28,'[1]planilla epd salto 2012'!$A$1:$CR$40,23,FALSE)</f>
        <v/>
      </c>
      <c r="V28" s="196" t="str">
        <f>VLOOKUP(D28,'[1]planilla epd salto 2012'!$A$1:$CR$40,24,FALSE)</f>
        <v/>
      </c>
      <c r="W28" s="249" t="str">
        <f>VLOOKUP(D28,'[1]planilla epd salto 2012'!$A$1:$CR$40,25,FALSE)</f>
        <v/>
      </c>
      <c r="X28" s="196" t="str">
        <f>VLOOKUP(D28,'[1]planilla epd salto 2012'!$A$1:$CR$40,26,FALSE)</f>
        <v/>
      </c>
      <c r="Y28" s="249" t="str">
        <f>VLOOKUP(D28,'[1]planilla epd salto 2012'!$A$1:$CR$40,27,FALSE)</f>
        <v/>
      </c>
      <c r="Z28" s="196" t="str">
        <f>VLOOKUP(D28,'[1]planilla epd salto 2012'!$A$1:$CR$40,28,FALSE)</f>
        <v/>
      </c>
      <c r="AA28" s="249" t="str">
        <f>VLOOKUP(D28,'[1]planilla epd salto 2012'!$A$1:$CR$40,29,FALSE)</f>
        <v/>
      </c>
      <c r="AB28" s="235" t="str">
        <f>VLOOKUP(D28,'[1]planilla epd salto 2012'!$A$1:$CR$40,30,FALSE)</f>
        <v/>
      </c>
    </row>
    <row r="29" spans="1:28" ht="13.8">
      <c r="A29" s="324"/>
      <c r="B29" s="318"/>
      <c r="C29" s="321"/>
      <c r="D29" s="234">
        <v>4396</v>
      </c>
      <c r="E29" s="193"/>
      <c r="F29" s="193">
        <f>VLOOKUP(D29,'[1]planilla epd salto 2012'!$A$1:$CR$40,8,FALSE)</f>
        <v>41</v>
      </c>
      <c r="G29" s="193">
        <v>622</v>
      </c>
      <c r="H29" s="194">
        <f>(G29-F29)/($G$2-I29)</f>
        <v>1.3899521531100478</v>
      </c>
      <c r="I29" s="195">
        <f>VLOOKUP(D29,'[1]planilla epd salto 2012'!$A$1:$CR$40,7,FALSE)</f>
        <v>40776</v>
      </c>
      <c r="J29" s="196" t="str">
        <f>VLOOKUP(D29,'[1]planilla epd salto 2012'!$A$1:$CR$40,12,FALSE)</f>
        <v xml:space="preserve">  2.4</v>
      </c>
      <c r="K29" s="249" t="str">
        <f>VLOOKUP(D29,'[1]planilla epd salto 2012'!$A$1:$CR$40,13,FALSE)</f>
        <v>0.37</v>
      </c>
      <c r="L29" s="196" t="str">
        <f>VLOOKUP(D29,'[1]planilla epd salto 2012'!$A$1:$CR$40,14,FALSE)</f>
        <v xml:space="preserve"> 21.8</v>
      </c>
      <c r="M29" s="249" t="str">
        <f>VLOOKUP(D29,'[1]planilla epd salto 2012'!$A$1:$CR$40,15,FALSE)</f>
        <v>0.28</v>
      </c>
      <c r="N29" s="196" t="str">
        <f>VLOOKUP(D29,'[1]planilla epd salto 2012'!$A$1:$CR$40,16,FALSE)</f>
        <v xml:space="preserve"> 37.7</v>
      </c>
      <c r="O29" s="249" t="str">
        <f>VLOOKUP(D29,'[1]planilla epd salto 2012'!$A$1:$CR$40,17,FALSE)</f>
        <v>0.27</v>
      </c>
      <c r="P29" s="196" t="str">
        <f>VLOOKUP(D29,'[1]planilla epd salto 2012'!$A$1:$CR$40,18,FALSE)</f>
        <v xml:space="preserve"> 40.5</v>
      </c>
      <c r="Q29" s="249" t="str">
        <f>VLOOKUP(D29,'[1]planilla epd salto 2012'!$A$1:$CR$40,19,FALSE)</f>
        <v>0.25</v>
      </c>
      <c r="R29" s="196" t="str">
        <f>VLOOKUP(D29,'[1]planilla epd salto 2012'!$A$1:$CR$40,20,FALSE)</f>
        <v xml:space="preserve"> 46.9</v>
      </c>
      <c r="S29" s="249" t="str">
        <f>VLOOKUP(D29,'[1]planilla epd salto 2012'!$A$1:$CR$40,21,FALSE)</f>
        <v>0.22</v>
      </c>
      <c r="T29" s="196" t="str">
        <f>VLOOKUP(D29,'[1]planilla epd salto 2012'!$A$1:$CR$40,22,FALSE)</f>
        <v xml:space="preserve">  8.7</v>
      </c>
      <c r="U29" s="249" t="str">
        <f>VLOOKUP(D29,'[1]planilla epd salto 2012'!$A$1:$CR$40,23,FALSE)</f>
        <v>0.14</v>
      </c>
      <c r="V29" s="196" t="str">
        <f>VLOOKUP(D29,'[1]planilla epd salto 2012'!$A$1:$CR$40,24,FALSE)</f>
        <v xml:space="preserve">  1.160</v>
      </c>
      <c r="W29" s="249" t="str">
        <f>VLOOKUP(D29,'[1]planilla epd salto 2012'!$A$1:$CR$40,25,FALSE)</f>
        <v>0.20</v>
      </c>
      <c r="X29" s="196" t="str">
        <f>VLOOKUP(D29,'[1]planilla epd salto 2012'!$A$1:$CR$40,26,FALSE)</f>
        <v xml:space="preserve">  0.100</v>
      </c>
      <c r="Y29" s="249" t="str">
        <f>VLOOKUP(D29,'[1]planilla epd salto 2012'!$A$1:$CR$40,27,FALSE)</f>
        <v>0.19</v>
      </c>
      <c r="Z29" s="196" t="str">
        <f>VLOOKUP(D29,'[1]planilla epd salto 2012'!$A$1:$CR$40,28,FALSE)</f>
        <v xml:space="preserve">  0.80</v>
      </c>
      <c r="AA29" s="249" t="str">
        <f>VLOOKUP(D29,'[1]planilla epd salto 2012'!$A$1:$CR$40,29,FALSE)</f>
        <v>0.14</v>
      </c>
      <c r="AB29" s="235" t="str">
        <f>VLOOKUP(D29,'[1]planilla epd salto 2012'!$A$1:$CR$40,30,FALSE)</f>
        <v xml:space="preserve">       137</v>
      </c>
    </row>
    <row r="30" spans="1:28" ht="13.8">
      <c r="A30" s="325"/>
      <c r="B30" s="319"/>
      <c r="C30" s="322"/>
      <c r="D30" s="234">
        <v>4469</v>
      </c>
      <c r="E30" s="193"/>
      <c r="F30" s="193">
        <f>VLOOKUP(D30,'[1]planilla epd salto 2012'!$A$1:$CR$40,8,FALSE)</f>
        <v>40</v>
      </c>
      <c r="G30" s="193">
        <v>528</v>
      </c>
      <c r="H30" s="194">
        <f>(G30-F30)/($G$2-I30)</f>
        <v>1.304812834224599</v>
      </c>
      <c r="I30" s="195">
        <f>VLOOKUP(D30,'[1]planilla epd salto 2012'!$A$1:$CR$40,7,FALSE)</f>
        <v>40820</v>
      </c>
      <c r="J30" s="196" t="str">
        <f>VLOOKUP(D30,'[1]planilla epd salto 2012'!$A$1:$CR$40,12,FALSE)</f>
        <v xml:space="preserve">  1.9</v>
      </c>
      <c r="K30" s="249" t="str">
        <f>VLOOKUP(D30,'[1]planilla epd salto 2012'!$A$1:$CR$40,13,FALSE)</f>
        <v>0.36</v>
      </c>
      <c r="L30" s="196" t="str">
        <f>VLOOKUP(D30,'[1]planilla epd salto 2012'!$A$1:$CR$40,14,FALSE)</f>
        <v xml:space="preserve"> 19.6</v>
      </c>
      <c r="M30" s="249" t="str">
        <f>VLOOKUP(D30,'[1]planilla epd salto 2012'!$A$1:$CR$40,15,FALSE)</f>
        <v>0.25</v>
      </c>
      <c r="N30" s="196" t="str">
        <f>VLOOKUP(D30,'[1]planilla epd salto 2012'!$A$1:$CR$40,16,FALSE)</f>
        <v xml:space="preserve"> 41.3</v>
      </c>
      <c r="O30" s="249" t="str">
        <f>VLOOKUP(D30,'[1]planilla epd salto 2012'!$A$1:$CR$40,17,FALSE)</f>
        <v>0.24</v>
      </c>
      <c r="P30" s="196" t="str">
        <f>VLOOKUP(D30,'[1]planilla epd salto 2012'!$A$1:$CR$40,18,FALSE)</f>
        <v xml:space="preserve"> 44.5</v>
      </c>
      <c r="Q30" s="249" t="str">
        <f>VLOOKUP(D30,'[1]planilla epd salto 2012'!$A$1:$CR$40,19,FALSE)</f>
        <v>0.22</v>
      </c>
      <c r="R30" s="196" t="str">
        <f>VLOOKUP(D30,'[1]planilla epd salto 2012'!$A$1:$CR$40,20,FALSE)</f>
        <v xml:space="preserve"> 45.5</v>
      </c>
      <c r="S30" s="249" t="str">
        <f>VLOOKUP(D30,'[1]planilla epd salto 2012'!$A$1:$CR$40,21,FALSE)</f>
        <v>0.18</v>
      </c>
      <c r="T30" s="196" t="str">
        <f>VLOOKUP(D30,'[1]planilla epd salto 2012'!$A$1:$CR$40,22,FALSE)</f>
        <v xml:space="preserve">  3.1</v>
      </c>
      <c r="U30" s="249" t="str">
        <f>VLOOKUP(D30,'[1]planilla epd salto 2012'!$A$1:$CR$40,23,FALSE)</f>
        <v>0.08</v>
      </c>
      <c r="V30" s="196" t="str">
        <f>VLOOKUP(D30,'[1]planilla epd salto 2012'!$A$1:$CR$40,24,FALSE)</f>
        <v xml:space="preserve">  2.900</v>
      </c>
      <c r="W30" s="249" t="str">
        <f>VLOOKUP(D30,'[1]planilla epd salto 2012'!$A$1:$CR$40,25,FALSE)</f>
        <v>0.17</v>
      </c>
      <c r="X30" s="196" t="str">
        <f>VLOOKUP(D30,'[1]planilla epd salto 2012'!$A$1:$CR$40,26,FALSE)</f>
        <v xml:space="preserve">  0.150</v>
      </c>
      <c r="Y30" s="249" t="str">
        <f>VLOOKUP(D30,'[1]planilla epd salto 2012'!$A$1:$CR$40,27,FALSE)</f>
        <v>0.16</v>
      </c>
      <c r="Z30" s="196" t="str">
        <f>VLOOKUP(D30,'[1]planilla epd salto 2012'!$A$1:$CR$40,28,FALSE)</f>
        <v xml:space="preserve">  1.00</v>
      </c>
      <c r="AA30" s="249" t="str">
        <f>VLOOKUP(D30,'[1]planilla epd salto 2012'!$A$1:$CR$40,29,FALSE)</f>
        <v>0.13</v>
      </c>
      <c r="AB30" s="235" t="str">
        <f>VLOOKUP(D30,'[1]planilla epd salto 2012'!$A$1:$CR$40,30,FALSE)</f>
        <v xml:space="preserve">       101</v>
      </c>
    </row>
    <row r="31" spans="1:28" ht="13.8">
      <c r="A31" s="231"/>
      <c r="B31" s="172"/>
      <c r="C31" s="236" t="s">
        <v>298</v>
      </c>
      <c r="D31" s="225"/>
      <c r="E31" s="226"/>
      <c r="F31" s="193"/>
      <c r="G31" s="243">
        <f>AVERAGE(G28:G30)</f>
        <v>586.66666666666663</v>
      </c>
      <c r="H31" s="244">
        <f>AVERAGE(H28:H30)</f>
        <v>1.3495614090798782</v>
      </c>
      <c r="I31" s="200"/>
      <c r="J31" s="175"/>
      <c r="K31" s="176"/>
      <c r="L31" s="175"/>
      <c r="M31" s="176"/>
      <c r="N31" s="175"/>
      <c r="O31" s="176"/>
      <c r="P31" s="175"/>
      <c r="Q31" s="176"/>
      <c r="R31" s="176"/>
      <c r="S31" s="176"/>
      <c r="T31" s="175"/>
      <c r="U31" s="176"/>
      <c r="V31" s="175"/>
      <c r="W31" s="176"/>
      <c r="X31" s="175"/>
      <c r="Y31" s="176"/>
      <c r="Z31" s="175"/>
      <c r="AA31" s="176"/>
      <c r="AB31" s="170"/>
    </row>
    <row r="32" spans="1:28" ht="13.8">
      <c r="A32" s="231"/>
      <c r="B32" s="172"/>
      <c r="C32" s="173"/>
      <c r="D32" s="173"/>
      <c r="E32" s="174"/>
      <c r="F32" s="174"/>
      <c r="G32" s="174"/>
      <c r="H32" s="199"/>
      <c r="I32" s="200"/>
      <c r="J32" s="175"/>
      <c r="K32" s="176"/>
      <c r="L32" s="175"/>
      <c r="M32" s="176"/>
      <c r="N32" s="175"/>
      <c r="O32" s="176"/>
      <c r="P32" s="175"/>
      <c r="Q32" s="176"/>
      <c r="R32" s="176"/>
      <c r="S32" s="176"/>
      <c r="T32" s="175"/>
      <c r="U32" s="176"/>
      <c r="V32" s="175"/>
      <c r="W32" s="176"/>
      <c r="X32" s="175"/>
      <c r="Y32" s="176"/>
      <c r="Z32" s="175"/>
      <c r="AA32" s="176"/>
      <c r="AB32" s="170"/>
    </row>
    <row r="33" spans="1:28" ht="14.4">
      <c r="A33" s="231"/>
      <c r="B33" s="172"/>
      <c r="C33" s="233" t="s">
        <v>302</v>
      </c>
      <c r="D33" s="185"/>
      <c r="E33" s="186"/>
      <c r="F33" s="186"/>
      <c r="G33" s="186"/>
      <c r="H33" s="187"/>
      <c r="I33" s="188"/>
      <c r="J33" s="189"/>
      <c r="K33" s="176"/>
      <c r="L33" s="175"/>
      <c r="M33" s="176"/>
      <c r="N33" s="175"/>
      <c r="O33" s="176"/>
      <c r="P33" s="175"/>
      <c r="Q33" s="176"/>
      <c r="R33" s="176"/>
      <c r="S33" s="176"/>
      <c r="T33" s="175"/>
      <c r="U33" s="176"/>
      <c r="V33" s="175"/>
      <c r="W33" s="176"/>
      <c r="X33" s="175"/>
      <c r="Y33" s="176"/>
      <c r="Z33" s="175"/>
      <c r="AA33" s="176"/>
      <c r="AB33" s="170"/>
    </row>
    <row r="34" spans="1:28" ht="13.8">
      <c r="A34" s="323" t="s">
        <v>196</v>
      </c>
      <c r="B34" s="317" t="s">
        <v>90</v>
      </c>
      <c r="C34" s="320">
        <v>3</v>
      </c>
      <c r="D34" s="234">
        <v>6223</v>
      </c>
      <c r="E34" s="193"/>
      <c r="F34" s="193">
        <f>VLOOKUP(D34,'[1]planilla epd salto 2012'!$A$1:$CR$40,8,FALSE)</f>
        <v>35</v>
      </c>
      <c r="G34" s="193">
        <v>840</v>
      </c>
      <c r="H34" s="194">
        <f>(G34-F34)/($G$2-I34)</f>
        <v>1.0037406483790523</v>
      </c>
      <c r="I34" s="195">
        <f>VLOOKUP(D34,'[1]planilla epd salto 2012'!$A$1:$CR$40,7,FALSE)</f>
        <v>40392</v>
      </c>
      <c r="J34" s="196" t="str">
        <f>VLOOKUP(D34,'[1]planilla epd salto 2012'!$A$1:$CR$40,12,FALSE)</f>
        <v xml:space="preserve">  1.9</v>
      </c>
      <c r="K34" s="197" t="str">
        <f>VLOOKUP(D34,'[1]planilla epd salto 2012'!$A$1:$CR$40,13,FALSE)</f>
        <v>0.38</v>
      </c>
      <c r="L34" s="196" t="str">
        <f>VLOOKUP(D34,'[1]planilla epd salto 2012'!$A$1:$CR$40,14,FALSE)</f>
        <v xml:space="preserve"> 19.1</v>
      </c>
      <c r="M34" s="197" t="str">
        <f>VLOOKUP(D34,'[1]planilla epd salto 2012'!$A$1:$CR$40,15,FALSE)</f>
        <v>0.32</v>
      </c>
      <c r="N34" s="196" t="str">
        <f>VLOOKUP(D34,'[1]planilla epd salto 2012'!$A$1:$CR$40,16,FALSE)</f>
        <v xml:space="preserve"> 40.3</v>
      </c>
      <c r="O34" s="197" t="str">
        <f>VLOOKUP(D34,'[1]planilla epd salto 2012'!$A$1:$CR$40,17,FALSE)</f>
        <v>0.33</v>
      </c>
      <c r="P34" s="196" t="str">
        <f>VLOOKUP(D34,'[1]planilla epd salto 2012'!$A$1:$CR$40,18,FALSE)</f>
        <v xml:space="preserve"> 44.2</v>
      </c>
      <c r="Q34" s="197" t="str">
        <f>VLOOKUP(D34,'[1]planilla epd salto 2012'!$A$1:$CR$40,19,FALSE)</f>
        <v>0.32</v>
      </c>
      <c r="R34" s="196" t="str">
        <f>VLOOKUP(D34,'[1]planilla epd salto 2012'!$A$1:$CR$40,20,FALSE)</f>
        <v xml:space="preserve"> 48.4</v>
      </c>
      <c r="S34" s="197" t="str">
        <f>VLOOKUP(D34,'[1]planilla epd salto 2012'!$A$1:$CR$40,21,FALSE)</f>
        <v>0.27</v>
      </c>
      <c r="T34" s="196" t="str">
        <f>VLOOKUP(D34,'[1]planilla epd salto 2012'!$A$1:$CR$40,22,FALSE)</f>
        <v xml:space="preserve">  9.0</v>
      </c>
      <c r="U34" s="197" t="str">
        <f>VLOOKUP(D34,'[1]planilla epd salto 2012'!$A$1:$CR$40,23,FALSE)</f>
        <v>0.18</v>
      </c>
      <c r="V34" s="196" t="str">
        <f>VLOOKUP(D34,'[1]planilla epd salto 2012'!$A$1:$CR$40,24,FALSE)</f>
        <v xml:space="preserve">  0.770</v>
      </c>
      <c r="W34" s="197" t="str">
        <f>VLOOKUP(D34,'[1]planilla epd salto 2012'!$A$1:$CR$40,25,FALSE)</f>
        <v>0.27</v>
      </c>
      <c r="X34" s="196" t="str">
        <f>VLOOKUP(D34,'[1]planilla epd salto 2012'!$A$1:$CR$40,26,FALSE)</f>
        <v xml:space="preserve">  0.150</v>
      </c>
      <c r="Y34" s="197" t="str">
        <f>VLOOKUP(D34,'[1]planilla epd salto 2012'!$A$1:$CR$40,27,FALSE)</f>
        <v>0.29</v>
      </c>
      <c r="Z34" s="196" t="str">
        <f>VLOOKUP(D34,'[1]planilla epd salto 2012'!$A$1:$CR$40,28,FALSE)</f>
        <v xml:space="preserve">  0.90</v>
      </c>
      <c r="AA34" s="197" t="str">
        <f>VLOOKUP(D34,'[1]planilla epd salto 2012'!$A$1:$CR$40,29,FALSE)</f>
        <v>0.29</v>
      </c>
      <c r="AB34" s="235" t="str">
        <f>VLOOKUP(D34,'[1]planilla epd salto 2012'!$A$1:$CR$40,30,FALSE)</f>
        <v xml:space="preserve">       128</v>
      </c>
    </row>
    <row r="35" spans="1:28" ht="13.8">
      <c r="A35" s="324"/>
      <c r="B35" s="318"/>
      <c r="C35" s="321"/>
      <c r="D35" s="234">
        <v>6361</v>
      </c>
      <c r="E35" s="193"/>
      <c r="F35" s="193">
        <f>VLOOKUP(D35,'[1]planilla epd salto 2012'!$A$1:$CR$40,8,FALSE)</f>
        <v>36</v>
      </c>
      <c r="G35" s="193">
        <v>870</v>
      </c>
      <c r="H35" s="194">
        <f>(G35-F35)/($G$2-I35)</f>
        <v>1.0817120622568093</v>
      </c>
      <c r="I35" s="195">
        <f>VLOOKUP(D35,'[1]planilla epd salto 2012'!$A$1:$CR$40,7,FALSE)</f>
        <v>40423</v>
      </c>
      <c r="J35" s="196" t="str">
        <f>VLOOKUP(D35,'[1]planilla epd salto 2012'!$A$1:$CR$40,12,FALSE)</f>
        <v xml:space="preserve">  1.9</v>
      </c>
      <c r="K35" s="197" t="str">
        <f>VLOOKUP(D35,'[1]planilla epd salto 2012'!$A$1:$CR$40,13,FALSE)</f>
        <v>0.38</v>
      </c>
      <c r="L35" s="196" t="str">
        <f>VLOOKUP(D35,'[1]planilla epd salto 2012'!$A$1:$CR$40,14,FALSE)</f>
        <v xml:space="preserve"> 21.3</v>
      </c>
      <c r="M35" s="197" t="str">
        <f>VLOOKUP(D35,'[1]planilla epd salto 2012'!$A$1:$CR$40,15,FALSE)</f>
        <v>0.31</v>
      </c>
      <c r="N35" s="196" t="str">
        <f>VLOOKUP(D35,'[1]planilla epd salto 2012'!$A$1:$CR$40,16,FALSE)</f>
        <v xml:space="preserve"> 36.2</v>
      </c>
      <c r="O35" s="197" t="str">
        <f>VLOOKUP(D35,'[1]planilla epd salto 2012'!$A$1:$CR$40,17,FALSE)</f>
        <v>0.33</v>
      </c>
      <c r="P35" s="196" t="str">
        <f>VLOOKUP(D35,'[1]planilla epd salto 2012'!$A$1:$CR$40,18,FALSE)</f>
        <v xml:space="preserve"> 37.3</v>
      </c>
      <c r="Q35" s="197" t="str">
        <f>VLOOKUP(D35,'[1]planilla epd salto 2012'!$A$1:$CR$40,19,FALSE)</f>
        <v>0.31</v>
      </c>
      <c r="R35" s="196" t="str">
        <f>VLOOKUP(D35,'[1]planilla epd salto 2012'!$A$1:$CR$40,20,FALSE)</f>
        <v xml:space="preserve"> 47.9</v>
      </c>
      <c r="S35" s="197" t="str">
        <f>VLOOKUP(D35,'[1]planilla epd salto 2012'!$A$1:$CR$40,21,FALSE)</f>
        <v>0.25</v>
      </c>
      <c r="T35" s="196" t="str">
        <f>VLOOKUP(D35,'[1]planilla epd salto 2012'!$A$1:$CR$40,22,FALSE)</f>
        <v xml:space="preserve"> 10.6</v>
      </c>
      <c r="U35" s="197" t="str">
        <f>VLOOKUP(D35,'[1]planilla epd salto 2012'!$A$1:$CR$40,23,FALSE)</f>
        <v>0.15</v>
      </c>
      <c r="V35" s="196" t="str">
        <f>VLOOKUP(D35,'[1]planilla epd salto 2012'!$A$1:$CR$40,24,FALSE)</f>
        <v xml:space="preserve">  0.390</v>
      </c>
      <c r="W35" s="197" t="str">
        <f>VLOOKUP(D35,'[1]planilla epd salto 2012'!$A$1:$CR$40,25,FALSE)</f>
        <v>0.25</v>
      </c>
      <c r="X35" s="196" t="str">
        <f>VLOOKUP(D35,'[1]planilla epd salto 2012'!$A$1:$CR$40,26,FALSE)</f>
        <v xml:space="preserve">  0.250</v>
      </c>
      <c r="Y35" s="197" t="str">
        <f>VLOOKUP(D35,'[1]planilla epd salto 2012'!$A$1:$CR$40,27,FALSE)</f>
        <v>0.26</v>
      </c>
      <c r="Z35" s="196" t="str">
        <f>VLOOKUP(D35,'[1]planilla epd salto 2012'!$A$1:$CR$40,28,FALSE)</f>
        <v xml:space="preserve">  0.50</v>
      </c>
      <c r="AA35" s="197" t="str">
        <f>VLOOKUP(D35,'[1]planilla epd salto 2012'!$A$1:$CR$40,29,FALSE)</f>
        <v>0.28</v>
      </c>
      <c r="AB35" s="235" t="str">
        <f>VLOOKUP(D35,'[1]planilla epd salto 2012'!$A$1:$CR$40,30,FALSE)</f>
        <v xml:space="preserve">       141</v>
      </c>
    </row>
    <row r="36" spans="1:28" ht="13.8">
      <c r="A36" s="325"/>
      <c r="B36" s="319"/>
      <c r="C36" s="322"/>
      <c r="D36" s="234">
        <v>6501</v>
      </c>
      <c r="E36" s="193"/>
      <c r="F36" s="193">
        <f>VLOOKUP(D36,'[1]planilla epd salto 2012'!$A$1:$CR$40,8,FALSE)</f>
        <v>38</v>
      </c>
      <c r="G36" s="193">
        <v>788</v>
      </c>
      <c r="H36" s="194">
        <f>(G36-F36)/($G$2-I36)</f>
        <v>1.0026737967914439</v>
      </c>
      <c r="I36" s="195">
        <f>VLOOKUP(D36,'[1]planilla epd salto 2012'!$A$1:$CR$40,7,FALSE)</f>
        <v>40446</v>
      </c>
      <c r="J36" s="196" t="str">
        <f>VLOOKUP(D36,'[1]planilla epd salto 2012'!$A$1:$CR$40,12,FALSE)</f>
        <v xml:space="preserve">  1.6</v>
      </c>
      <c r="K36" s="197" t="str">
        <f>VLOOKUP(D36,'[1]planilla epd salto 2012'!$A$1:$CR$40,13,FALSE)</f>
        <v>0.38</v>
      </c>
      <c r="L36" s="196" t="str">
        <f>VLOOKUP(D36,'[1]planilla epd salto 2012'!$A$1:$CR$40,14,FALSE)</f>
        <v xml:space="preserve"> 21.8</v>
      </c>
      <c r="M36" s="197" t="str">
        <f>VLOOKUP(D36,'[1]planilla epd salto 2012'!$A$1:$CR$40,15,FALSE)</f>
        <v>0.31</v>
      </c>
      <c r="N36" s="196" t="str">
        <f>VLOOKUP(D36,'[1]planilla epd salto 2012'!$A$1:$CR$40,16,FALSE)</f>
        <v xml:space="preserve"> 33.4</v>
      </c>
      <c r="O36" s="197" t="str">
        <f>VLOOKUP(D36,'[1]planilla epd salto 2012'!$A$1:$CR$40,17,FALSE)</f>
        <v>0.33</v>
      </c>
      <c r="P36" s="196" t="str">
        <f>VLOOKUP(D36,'[1]planilla epd salto 2012'!$A$1:$CR$40,18,FALSE)</f>
        <v xml:space="preserve"> 34.6</v>
      </c>
      <c r="Q36" s="197" t="str">
        <f>VLOOKUP(D36,'[1]planilla epd salto 2012'!$A$1:$CR$40,19,FALSE)</f>
        <v>0.32</v>
      </c>
      <c r="R36" s="196" t="str">
        <f>VLOOKUP(D36,'[1]planilla epd salto 2012'!$A$1:$CR$40,20,FALSE)</f>
        <v xml:space="preserve"> 35.6</v>
      </c>
      <c r="S36" s="197" t="str">
        <f>VLOOKUP(D36,'[1]planilla epd salto 2012'!$A$1:$CR$40,21,FALSE)</f>
        <v>0.24</v>
      </c>
      <c r="T36" s="196" t="str">
        <f>VLOOKUP(D36,'[1]planilla epd salto 2012'!$A$1:$CR$40,22,FALSE)</f>
        <v xml:space="preserve">  6.0</v>
      </c>
      <c r="U36" s="197" t="str">
        <f>VLOOKUP(D36,'[1]planilla epd salto 2012'!$A$1:$CR$40,23,FALSE)</f>
        <v>0.10</v>
      </c>
      <c r="V36" s="196" t="str">
        <f>VLOOKUP(D36,'[1]planilla epd salto 2012'!$A$1:$CR$40,24,FALSE)</f>
        <v xml:space="preserve">  2.060</v>
      </c>
      <c r="W36" s="197" t="str">
        <f>VLOOKUP(D36,'[1]planilla epd salto 2012'!$A$1:$CR$40,25,FALSE)</f>
        <v>0.27</v>
      </c>
      <c r="X36" s="196" t="str">
        <f>VLOOKUP(D36,'[1]planilla epd salto 2012'!$A$1:$CR$40,26,FALSE)</f>
        <v xml:space="preserve">  0.180</v>
      </c>
      <c r="Y36" s="197" t="str">
        <f>VLOOKUP(D36,'[1]planilla epd salto 2012'!$A$1:$CR$40,27,FALSE)</f>
        <v>0.28</v>
      </c>
      <c r="Z36" s="196" t="str">
        <f>VLOOKUP(D36,'[1]planilla epd salto 2012'!$A$1:$CR$40,28,FALSE)</f>
        <v xml:space="preserve">  0.50</v>
      </c>
      <c r="AA36" s="197" t="str">
        <f>VLOOKUP(D36,'[1]planilla epd salto 2012'!$A$1:$CR$40,29,FALSE)</f>
        <v>0.29</v>
      </c>
      <c r="AB36" s="235" t="str">
        <f>VLOOKUP(D36,'[1]planilla epd salto 2012'!$A$1:$CR$40,30,FALSE)</f>
        <v xml:space="preserve">       120</v>
      </c>
    </row>
    <row r="37" spans="1:28" ht="13.8">
      <c r="A37" s="231"/>
      <c r="B37" s="172"/>
      <c r="C37" s="173" t="s">
        <v>303</v>
      </c>
      <c r="D37" s="234">
        <v>6303</v>
      </c>
      <c r="E37" s="193"/>
      <c r="F37" s="193">
        <f>VLOOKUP(D37,'[1]planilla epd salto 2012'!$A$1:$CR$40,8,FALSE)</f>
        <v>35</v>
      </c>
      <c r="G37" s="193">
        <v>814</v>
      </c>
      <c r="H37" s="194">
        <f>(G37-F37)/($G$2-I37)</f>
        <v>0.98857868020304573</v>
      </c>
      <c r="I37" s="195">
        <f>VLOOKUP(D37,'[1]planilla epd salto 2012'!$A$1:$CR$40,7,FALSE)</f>
        <v>40406</v>
      </c>
      <c r="J37" s="196" t="str">
        <f>VLOOKUP(D37,'[1]planilla epd salto 2012'!$A$1:$CR$40,12,FALSE)</f>
        <v xml:space="preserve">  1.7</v>
      </c>
      <c r="K37" s="197" t="str">
        <f>VLOOKUP(D37,'[1]planilla epd salto 2012'!$A$1:$CR$40,13,FALSE)</f>
        <v>0.38</v>
      </c>
      <c r="L37" s="196" t="str">
        <f>VLOOKUP(D37,'[1]planilla epd salto 2012'!$A$1:$CR$40,14,FALSE)</f>
        <v xml:space="preserve"> 19.0</v>
      </c>
      <c r="M37" s="197" t="str">
        <f>VLOOKUP(D37,'[1]planilla epd salto 2012'!$A$1:$CR$40,15,FALSE)</f>
        <v>0.31</v>
      </c>
      <c r="N37" s="196" t="str">
        <f>VLOOKUP(D37,'[1]planilla epd salto 2012'!$A$1:$CR$40,16,FALSE)</f>
        <v xml:space="preserve"> 39.9</v>
      </c>
      <c r="O37" s="197" t="str">
        <f>VLOOKUP(D37,'[1]planilla epd salto 2012'!$A$1:$CR$40,17,FALSE)</f>
        <v>0.33</v>
      </c>
      <c r="P37" s="196" t="str">
        <f>VLOOKUP(D37,'[1]planilla epd salto 2012'!$A$1:$CR$40,18,FALSE)</f>
        <v xml:space="preserve"> 43.6</v>
      </c>
      <c r="Q37" s="197" t="str">
        <f>VLOOKUP(D37,'[1]planilla epd salto 2012'!$A$1:$CR$40,19,FALSE)</f>
        <v>0.31</v>
      </c>
      <c r="R37" s="196" t="str">
        <f>VLOOKUP(D37,'[1]planilla epd salto 2012'!$A$1:$CR$40,20,FALSE)</f>
        <v xml:space="preserve"> 45.5</v>
      </c>
      <c r="S37" s="197" t="str">
        <f>VLOOKUP(D37,'[1]planilla epd salto 2012'!$A$1:$CR$40,21,FALSE)</f>
        <v>0.25</v>
      </c>
      <c r="T37" s="196" t="str">
        <f>VLOOKUP(D37,'[1]planilla epd salto 2012'!$A$1:$CR$40,22,FALSE)</f>
        <v xml:space="preserve">  7.3</v>
      </c>
      <c r="U37" s="197" t="str">
        <f>VLOOKUP(D37,'[1]planilla epd salto 2012'!$A$1:$CR$40,23,FALSE)</f>
        <v>0.12</v>
      </c>
      <c r="V37" s="196" t="str">
        <f>VLOOKUP(D37,'[1]planilla epd salto 2012'!$A$1:$CR$40,24,FALSE)</f>
        <v xml:space="preserve">  1.610</v>
      </c>
      <c r="W37" s="197" t="str">
        <f>VLOOKUP(D37,'[1]planilla epd salto 2012'!$A$1:$CR$40,25,FALSE)</f>
        <v>0.26</v>
      </c>
      <c r="X37" s="196" t="str">
        <f>VLOOKUP(D37,'[1]planilla epd salto 2012'!$A$1:$CR$40,26,FALSE)</f>
        <v xml:space="preserve">  0.030</v>
      </c>
      <c r="Y37" s="197" t="str">
        <f>VLOOKUP(D37,'[1]planilla epd salto 2012'!$A$1:$CR$40,27,FALSE)</f>
        <v>0.27</v>
      </c>
      <c r="Z37" s="196" t="str">
        <f>VLOOKUP(D37,'[1]planilla epd salto 2012'!$A$1:$CR$40,28,FALSE)</f>
        <v xml:space="preserve">  1.40</v>
      </c>
      <c r="AA37" s="197" t="str">
        <f>VLOOKUP(D37,'[1]planilla epd salto 2012'!$A$1:$CR$40,29,FALSE)</f>
        <v>0.28</v>
      </c>
      <c r="AB37" s="235" t="str">
        <f>VLOOKUP(D37,'[1]planilla epd salto 2012'!$A$1:$CR$40,30,FALSE)</f>
        <v xml:space="preserve">       124</v>
      </c>
    </row>
    <row r="38" spans="1:28" ht="13.8">
      <c r="A38" s="231"/>
      <c r="B38" s="172"/>
      <c r="C38" s="236" t="s">
        <v>298</v>
      </c>
      <c r="D38" s="225"/>
      <c r="E38" s="242"/>
      <c r="F38" s="193"/>
      <c r="G38" s="243">
        <f>AVERAGE(G34:G37)</f>
        <v>828</v>
      </c>
      <c r="H38" s="244">
        <f>AVERAGE(H34:H36)</f>
        <v>1.0293755024757685</v>
      </c>
      <c r="I38" s="200"/>
      <c r="J38" s="175"/>
      <c r="K38" s="222"/>
      <c r="L38" s="175"/>
      <c r="M38" s="222"/>
      <c r="N38" s="175"/>
      <c r="O38" s="222"/>
      <c r="P38" s="175"/>
      <c r="Q38" s="222"/>
      <c r="R38" s="222"/>
      <c r="S38" s="222"/>
      <c r="T38" s="175"/>
      <c r="U38" s="222"/>
      <c r="V38" s="175"/>
      <c r="W38" s="222"/>
      <c r="X38" s="175"/>
      <c r="Y38" s="222"/>
      <c r="Z38" s="175"/>
      <c r="AA38" s="222"/>
      <c r="AB38" s="170"/>
    </row>
    <row r="39" spans="1:28" ht="13.8">
      <c r="A39" s="231"/>
      <c r="B39" s="172"/>
      <c r="C39" s="173"/>
      <c r="D39" s="173"/>
      <c r="E39" s="174"/>
      <c r="F39" s="174"/>
      <c r="G39" s="174"/>
      <c r="H39" s="199"/>
      <c r="I39" s="200"/>
      <c r="J39" s="175"/>
      <c r="K39" s="176"/>
      <c r="L39" s="175"/>
      <c r="M39" s="176"/>
      <c r="N39" s="175"/>
      <c r="O39" s="176"/>
      <c r="P39" s="175"/>
      <c r="Q39" s="176"/>
      <c r="R39" s="176"/>
      <c r="S39" s="176"/>
      <c r="T39" s="175"/>
      <c r="U39" s="176"/>
      <c r="V39" s="175"/>
      <c r="W39" s="176"/>
      <c r="X39" s="175"/>
      <c r="Y39" s="176"/>
      <c r="Z39" s="175"/>
      <c r="AA39" s="176"/>
      <c r="AB39" s="170"/>
    </row>
    <row r="40" spans="1:28" ht="13.8">
      <c r="A40" s="323" t="s">
        <v>198</v>
      </c>
      <c r="B40" s="317" t="s">
        <v>297</v>
      </c>
      <c r="C40" s="320">
        <v>7</v>
      </c>
      <c r="D40" s="234">
        <v>4192</v>
      </c>
      <c r="E40" s="193"/>
      <c r="F40" s="193">
        <f>VLOOKUP(D40,'[1]planilla epd salto 2012'!$A$1:$CR$40,8,FALSE)</f>
        <v>39</v>
      </c>
      <c r="G40" s="193">
        <v>848</v>
      </c>
      <c r="H40" s="194">
        <f>(G40-F40)/($G$2-I40)</f>
        <v>1.094722598105548</v>
      </c>
      <c r="I40" s="195">
        <f>VLOOKUP(D40,'[1]planilla epd salto 2012'!$A$1:$CR$40,7,FALSE)</f>
        <v>40455</v>
      </c>
      <c r="J40" s="196" t="str">
        <f>VLOOKUP(D40,'[1]planilla epd salto 2012'!$A$1:$CR$40,12,FALSE)</f>
        <v xml:space="preserve">  1.5</v>
      </c>
      <c r="K40" s="249" t="str">
        <f>VLOOKUP(D40,'[1]planilla epd salto 2012'!$A$1:$CR$40,13,FALSE)</f>
        <v>0.37</v>
      </c>
      <c r="L40" s="196" t="str">
        <f>VLOOKUP(D40,'[1]planilla epd salto 2012'!$A$1:$CR$40,14,FALSE)</f>
        <v xml:space="preserve"> 21.0</v>
      </c>
      <c r="M40" s="249" t="str">
        <f>VLOOKUP(D40,'[1]planilla epd salto 2012'!$A$1:$CR$40,15,FALSE)</f>
        <v>0.29</v>
      </c>
      <c r="N40" s="196" t="str">
        <f>VLOOKUP(D40,'[1]planilla epd salto 2012'!$A$1:$CR$40,16,FALSE)</f>
        <v xml:space="preserve"> 32.0</v>
      </c>
      <c r="O40" s="249" t="str">
        <f>VLOOKUP(D40,'[1]planilla epd salto 2012'!$A$1:$CR$40,17,FALSE)</f>
        <v>0.27</v>
      </c>
      <c r="P40" s="196" t="str">
        <f>VLOOKUP(D40,'[1]planilla epd salto 2012'!$A$1:$CR$40,18,FALSE)</f>
        <v xml:space="preserve"> 36.6</v>
      </c>
      <c r="Q40" s="249" t="str">
        <f>VLOOKUP(D40,'[1]planilla epd salto 2012'!$A$1:$CR$40,19,FALSE)</f>
        <v>0.25</v>
      </c>
      <c r="R40" s="196" t="str">
        <f>VLOOKUP(D40,'[1]planilla epd salto 2012'!$A$1:$CR$40,20,FALSE)</f>
        <v xml:space="preserve"> 34.9</v>
      </c>
      <c r="S40" s="249" t="str">
        <f>VLOOKUP(D40,'[1]planilla epd salto 2012'!$A$1:$CR$40,21,FALSE)</f>
        <v>0.20</v>
      </c>
      <c r="T40" s="196" t="str">
        <f>VLOOKUP(D40,'[1]planilla epd salto 2012'!$A$1:$CR$40,22,FALSE)</f>
        <v xml:space="preserve">  2.7</v>
      </c>
      <c r="U40" s="249" t="str">
        <f>VLOOKUP(D40,'[1]planilla epd salto 2012'!$A$1:$CR$40,23,FALSE)</f>
        <v>0.10</v>
      </c>
      <c r="V40" s="196" t="str">
        <f>VLOOKUP(D40,'[1]planilla epd salto 2012'!$A$1:$CR$40,24,FALSE)</f>
        <v xml:space="preserve">  2.000</v>
      </c>
      <c r="W40" s="249" t="str">
        <f>VLOOKUP(D40,'[1]planilla epd salto 2012'!$A$1:$CR$40,25,FALSE)</f>
        <v>0.20</v>
      </c>
      <c r="X40" s="196" t="str">
        <f>VLOOKUP(D40,'[1]planilla epd salto 2012'!$A$1:$CR$40,26,FALSE)</f>
        <v xml:space="preserve">  0.180</v>
      </c>
      <c r="Y40" s="249" t="str">
        <f>VLOOKUP(D40,'[1]planilla epd salto 2012'!$A$1:$CR$40,27,FALSE)</f>
        <v>0.19</v>
      </c>
      <c r="Z40" s="196" t="str">
        <f>VLOOKUP(D40,'[1]planilla epd salto 2012'!$A$1:$CR$40,28,FALSE)</f>
        <v xml:space="preserve">  0.80</v>
      </c>
      <c r="AA40" s="249" t="str">
        <f>VLOOKUP(D40,'[1]planilla epd salto 2012'!$A$1:$CR$40,29,FALSE)</f>
        <v>0.16</v>
      </c>
      <c r="AB40" s="235" t="str">
        <f>VLOOKUP(D40,'[1]planilla epd salto 2012'!$A$1:$CR$40,30,FALSE)</f>
        <v xml:space="preserve">       102</v>
      </c>
    </row>
    <row r="41" spans="1:28" ht="13.8">
      <c r="A41" s="324"/>
      <c r="B41" s="318"/>
      <c r="C41" s="321"/>
      <c r="D41" s="234">
        <v>4134</v>
      </c>
      <c r="E41" s="193"/>
      <c r="F41" s="193">
        <f>VLOOKUP(D41,'[1]planilla epd salto 2012'!$A$1:$CR$40,8,FALSE)</f>
        <v>40</v>
      </c>
      <c r="G41" s="193">
        <v>820</v>
      </c>
      <c r="H41" s="194">
        <f>(G41-F41)/($G$2-I41)</f>
        <v>1.0116731517509727</v>
      </c>
      <c r="I41" s="195">
        <f>VLOOKUP(D41,'[1]planilla epd salto 2012'!$A$1:$CR$40,7,FALSE)</f>
        <v>40423</v>
      </c>
      <c r="J41" s="196" t="str">
        <f>VLOOKUP(D41,'[1]planilla epd salto 2012'!$A$1:$CR$40,12,FALSE)</f>
        <v xml:space="preserve">  2.2</v>
      </c>
      <c r="K41" s="249" t="str">
        <f>VLOOKUP(D41,'[1]planilla epd salto 2012'!$A$1:$CR$40,13,FALSE)</f>
        <v>0.36</v>
      </c>
      <c r="L41" s="196" t="str">
        <f>VLOOKUP(D41,'[1]planilla epd salto 2012'!$A$1:$CR$40,14,FALSE)</f>
        <v xml:space="preserve"> 21.6</v>
      </c>
      <c r="M41" s="249" t="str">
        <f>VLOOKUP(D41,'[1]planilla epd salto 2012'!$A$1:$CR$40,15,FALSE)</f>
        <v>0.28</v>
      </c>
      <c r="N41" s="196" t="str">
        <f>VLOOKUP(D41,'[1]planilla epd salto 2012'!$A$1:$CR$40,16,FALSE)</f>
        <v xml:space="preserve"> 37.6</v>
      </c>
      <c r="O41" s="249" t="str">
        <f>VLOOKUP(D41,'[1]planilla epd salto 2012'!$A$1:$CR$40,17,FALSE)</f>
        <v>0.27</v>
      </c>
      <c r="P41" s="196" t="str">
        <f>VLOOKUP(D41,'[1]planilla epd salto 2012'!$A$1:$CR$40,18,FALSE)</f>
        <v xml:space="preserve"> 42.9</v>
      </c>
      <c r="Q41" s="249" t="str">
        <f>VLOOKUP(D41,'[1]planilla epd salto 2012'!$A$1:$CR$40,19,FALSE)</f>
        <v>0.24</v>
      </c>
      <c r="R41" s="196" t="str">
        <f>VLOOKUP(D41,'[1]planilla epd salto 2012'!$A$1:$CR$40,20,FALSE)</f>
        <v xml:space="preserve"> 43.1</v>
      </c>
      <c r="S41" s="249" t="str">
        <f>VLOOKUP(D41,'[1]planilla epd salto 2012'!$A$1:$CR$40,21,FALSE)</f>
        <v>0.20</v>
      </c>
      <c r="T41" s="196" t="str">
        <f>VLOOKUP(D41,'[1]planilla epd salto 2012'!$A$1:$CR$40,22,FALSE)</f>
        <v xml:space="preserve">  6.4</v>
      </c>
      <c r="U41" s="249" t="str">
        <f>VLOOKUP(D41,'[1]planilla epd salto 2012'!$A$1:$CR$40,23,FALSE)</f>
        <v>0.08</v>
      </c>
      <c r="V41" s="196" t="str">
        <f>VLOOKUP(D41,'[1]planilla epd salto 2012'!$A$1:$CR$40,24,FALSE)</f>
        <v xml:space="preserve">  3.160</v>
      </c>
      <c r="W41" s="249" t="str">
        <f>VLOOKUP(D41,'[1]planilla epd salto 2012'!$A$1:$CR$40,25,FALSE)</f>
        <v>0.19</v>
      </c>
      <c r="X41" s="196" t="str">
        <f>VLOOKUP(D41,'[1]planilla epd salto 2012'!$A$1:$CR$40,26,FALSE)</f>
        <v xml:space="preserve">  0.080</v>
      </c>
      <c r="Y41" s="249" t="str">
        <f>VLOOKUP(D41,'[1]planilla epd salto 2012'!$A$1:$CR$40,27,FALSE)</f>
        <v>0.18</v>
      </c>
      <c r="Z41" s="196" t="str">
        <f>VLOOKUP(D41,'[1]planilla epd salto 2012'!$A$1:$CR$40,28,FALSE)</f>
        <v xml:space="preserve">  0.80</v>
      </c>
      <c r="AA41" s="249" t="str">
        <f>VLOOKUP(D41,'[1]planilla epd salto 2012'!$A$1:$CR$40,29,FALSE)</f>
        <v>0.14</v>
      </c>
      <c r="AB41" s="235" t="str">
        <f>VLOOKUP(D41,'[1]planilla epd salto 2012'!$A$1:$CR$40,30,FALSE)</f>
        <v xml:space="preserve">       124</v>
      </c>
    </row>
    <row r="42" spans="1:28" ht="13.8">
      <c r="A42" s="325"/>
      <c r="B42" s="319"/>
      <c r="C42" s="322"/>
      <c r="D42" s="234">
        <v>4164</v>
      </c>
      <c r="E42" s="193"/>
      <c r="F42" s="193">
        <f>VLOOKUP(D42,'[1]planilla epd salto 2012'!$A$1:$CR$40,8,FALSE)</f>
        <v>40</v>
      </c>
      <c r="G42" s="193">
        <v>902</v>
      </c>
      <c r="H42" s="194">
        <f>(G42-F42)/($G$2-I42)</f>
        <v>1.1478029294274301</v>
      </c>
      <c r="I42" s="195">
        <f>VLOOKUP(D42,'[1]planilla epd salto 2012'!$A$1:$CR$40,7,FALSE)</f>
        <v>40443</v>
      </c>
      <c r="J42" s="196" t="str">
        <f>VLOOKUP(D42,'[1]planilla epd salto 2012'!$A$1:$CR$40,12,FALSE)</f>
        <v xml:space="preserve">  1.6</v>
      </c>
      <c r="K42" s="249" t="str">
        <f>VLOOKUP(D42,'[1]planilla epd salto 2012'!$A$1:$CR$40,13,FALSE)</f>
        <v>0.37</v>
      </c>
      <c r="L42" s="196" t="str">
        <f>VLOOKUP(D42,'[1]planilla epd salto 2012'!$A$1:$CR$40,14,FALSE)</f>
        <v xml:space="preserve"> 22.0</v>
      </c>
      <c r="M42" s="249" t="str">
        <f>VLOOKUP(D42,'[1]planilla epd salto 2012'!$A$1:$CR$40,15,FALSE)</f>
        <v>0.29</v>
      </c>
      <c r="N42" s="196" t="str">
        <f>VLOOKUP(D42,'[1]planilla epd salto 2012'!$A$1:$CR$40,16,FALSE)</f>
        <v xml:space="preserve"> 43.0</v>
      </c>
      <c r="O42" s="249" t="str">
        <f>VLOOKUP(D42,'[1]planilla epd salto 2012'!$A$1:$CR$40,17,FALSE)</f>
        <v>0.32</v>
      </c>
      <c r="P42" s="196" t="str">
        <f>VLOOKUP(D42,'[1]planilla epd salto 2012'!$A$1:$CR$40,18,FALSE)</f>
        <v xml:space="preserve"> 47.8</v>
      </c>
      <c r="Q42" s="249" t="str">
        <f>VLOOKUP(D42,'[1]planilla epd salto 2012'!$A$1:$CR$40,19,FALSE)</f>
        <v>0.30</v>
      </c>
      <c r="R42" s="196" t="str">
        <f>VLOOKUP(D42,'[1]planilla epd salto 2012'!$A$1:$CR$40,20,FALSE)</f>
        <v xml:space="preserve"> 46.6</v>
      </c>
      <c r="S42" s="249" t="str">
        <f>VLOOKUP(D42,'[1]planilla epd salto 2012'!$A$1:$CR$40,21,FALSE)</f>
        <v>0.23</v>
      </c>
      <c r="T42" s="196" t="str">
        <f>VLOOKUP(D42,'[1]planilla epd salto 2012'!$A$1:$CR$40,22,FALSE)</f>
        <v xml:space="preserve">  3.5</v>
      </c>
      <c r="U42" s="249" t="str">
        <f>VLOOKUP(D42,'[1]planilla epd salto 2012'!$A$1:$CR$40,23,FALSE)</f>
        <v>0.10</v>
      </c>
      <c r="V42" s="196" t="str">
        <f>VLOOKUP(D42,'[1]planilla epd salto 2012'!$A$1:$CR$40,24,FALSE)</f>
        <v xml:space="preserve">  3.160</v>
      </c>
      <c r="W42" s="249" t="str">
        <f>VLOOKUP(D42,'[1]planilla epd salto 2012'!$A$1:$CR$40,25,FALSE)</f>
        <v>0.24</v>
      </c>
      <c r="X42" s="196" t="str">
        <f>VLOOKUP(D42,'[1]planilla epd salto 2012'!$A$1:$CR$40,26,FALSE)</f>
        <v xml:space="preserve">  0.360</v>
      </c>
      <c r="Y42" s="249" t="str">
        <f>VLOOKUP(D42,'[1]planilla epd salto 2012'!$A$1:$CR$40,27,FALSE)</f>
        <v>0.26</v>
      </c>
      <c r="Z42" s="196" t="str">
        <f>VLOOKUP(D42,'[1]planilla epd salto 2012'!$A$1:$CR$40,28,FALSE)</f>
        <v xml:space="preserve">  0.80</v>
      </c>
      <c r="AA42" s="249" t="str">
        <f>VLOOKUP(D42,'[1]planilla epd salto 2012'!$A$1:$CR$40,29,FALSE)</f>
        <v>0.28</v>
      </c>
      <c r="AB42" s="235" t="str">
        <f>VLOOKUP(D42,'[1]planilla epd salto 2012'!$A$1:$CR$40,30,FALSE)</f>
        <v xml:space="preserve">       110</v>
      </c>
    </row>
    <row r="43" spans="1:28" ht="13.8">
      <c r="A43" s="231"/>
      <c r="B43" s="172"/>
      <c r="C43" s="236" t="s">
        <v>298</v>
      </c>
      <c r="D43" s="225"/>
      <c r="E43" s="226"/>
      <c r="F43" s="193"/>
      <c r="G43" s="243">
        <f>AVERAGE(G40:G42)</f>
        <v>856.66666666666663</v>
      </c>
      <c r="H43" s="244">
        <f>AVERAGE(H40:H42)</f>
        <v>1.0847328930946503</v>
      </c>
      <c r="I43" s="200"/>
      <c r="J43" s="175"/>
      <c r="K43" s="176"/>
      <c r="L43" s="175"/>
      <c r="M43" s="176"/>
      <c r="N43" s="175"/>
      <c r="O43" s="176"/>
      <c r="P43" s="175"/>
      <c r="Q43" s="176"/>
      <c r="R43" s="176"/>
      <c r="S43" s="176"/>
      <c r="T43" s="175"/>
      <c r="U43" s="176"/>
      <c r="V43" s="175"/>
      <c r="W43" s="176"/>
      <c r="X43" s="175"/>
      <c r="Y43" s="176"/>
      <c r="Z43" s="175"/>
      <c r="AA43" s="176"/>
      <c r="AB43" s="170"/>
    </row>
    <row r="44" spans="1:28" ht="13.8">
      <c r="A44" s="231"/>
      <c r="B44" s="172"/>
      <c r="C44" s="250"/>
      <c r="D44" s="204"/>
      <c r="E44" s="205"/>
      <c r="F44" s="206"/>
      <c r="G44" s="248"/>
      <c r="H44" s="207"/>
      <c r="I44" s="200"/>
      <c r="J44" s="175"/>
      <c r="K44" s="176"/>
      <c r="L44" s="175"/>
      <c r="M44" s="176"/>
      <c r="N44" s="175"/>
      <c r="O44" s="176"/>
      <c r="P44" s="175"/>
      <c r="Q44" s="176"/>
      <c r="R44" s="176"/>
      <c r="S44" s="176"/>
      <c r="T44" s="175"/>
      <c r="U44" s="176"/>
      <c r="V44" s="175"/>
      <c r="W44" s="176"/>
      <c r="X44" s="175"/>
      <c r="Y44" s="176"/>
      <c r="Z44" s="175"/>
      <c r="AA44" s="176"/>
      <c r="AB44" s="170"/>
    </row>
    <row r="45" spans="1:28" ht="13.8">
      <c r="A45" s="251" t="s">
        <v>304</v>
      </c>
      <c r="B45" s="172"/>
      <c r="C45" s="173"/>
      <c r="D45" s="173"/>
      <c r="E45" s="174"/>
      <c r="F45" s="174"/>
      <c r="G45" s="174"/>
      <c r="H45" s="174"/>
      <c r="I45" s="174"/>
      <c r="J45" s="175"/>
      <c r="K45" s="176"/>
      <c r="L45" s="175"/>
      <c r="M45" s="176"/>
      <c r="N45" s="175"/>
      <c r="O45" s="176"/>
      <c r="P45" s="175"/>
      <c r="Q45" s="176"/>
      <c r="R45" s="176"/>
      <c r="S45" s="176"/>
      <c r="T45" s="175"/>
      <c r="U45" s="176"/>
      <c r="V45" s="175"/>
      <c r="W45" s="176"/>
      <c r="X45" s="175"/>
      <c r="Y45" s="176"/>
      <c r="Z45" s="175"/>
      <c r="AA45" s="176"/>
      <c r="AB45" s="170"/>
    </row>
    <row r="46" spans="1:28" ht="13.8">
      <c r="A46" s="251" t="s">
        <v>305</v>
      </c>
      <c r="B46" s="172"/>
      <c r="C46" s="173"/>
      <c r="D46" s="173"/>
      <c r="E46" s="174"/>
      <c r="F46" s="174"/>
      <c r="G46" s="174"/>
      <c r="H46" s="174"/>
      <c r="I46" s="174"/>
      <c r="J46" s="175"/>
      <c r="K46" s="176"/>
      <c r="L46" s="175"/>
      <c r="M46" s="176"/>
      <c r="N46" s="175"/>
      <c r="O46" s="176"/>
      <c r="P46" s="175"/>
      <c r="Q46" s="176"/>
      <c r="R46" s="176"/>
      <c r="S46" s="176"/>
      <c r="T46" s="175"/>
      <c r="U46" s="176"/>
      <c r="V46" s="175"/>
      <c r="W46" s="176"/>
      <c r="X46" s="175"/>
      <c r="Y46" s="176"/>
      <c r="Z46" s="175"/>
      <c r="AA46" s="176"/>
      <c r="AB46" s="170"/>
    </row>
    <row r="47" spans="1:28" ht="13.8">
      <c r="A47" s="251" t="s">
        <v>306</v>
      </c>
      <c r="B47" s="172"/>
      <c r="C47" s="173"/>
      <c r="D47" s="173"/>
      <c r="E47" s="174"/>
      <c r="F47" s="174"/>
      <c r="G47" s="174"/>
      <c r="H47" s="174"/>
      <c r="I47" s="174"/>
      <c r="J47" s="175"/>
      <c r="K47" s="176"/>
      <c r="L47" s="175"/>
      <c r="M47" s="176"/>
      <c r="N47" s="175"/>
      <c r="O47" s="176"/>
      <c r="P47" s="175"/>
      <c r="Q47" s="176"/>
      <c r="R47" s="176"/>
      <c r="S47" s="176"/>
      <c r="T47" s="175"/>
      <c r="U47" s="176"/>
      <c r="V47" s="175"/>
      <c r="W47" s="176"/>
      <c r="X47" s="175"/>
      <c r="Y47" s="176"/>
      <c r="Z47" s="175"/>
      <c r="AA47" s="176"/>
      <c r="AB47" s="170"/>
    </row>
  </sheetData>
  <mergeCells count="43">
    <mergeCell ref="A34:A36"/>
    <mergeCell ref="B34:B36"/>
    <mergeCell ref="C34:C36"/>
    <mergeCell ref="A40:A42"/>
    <mergeCell ref="B40:B42"/>
    <mergeCell ref="C40:C42"/>
    <mergeCell ref="A19:A21"/>
    <mergeCell ref="B19:B21"/>
    <mergeCell ref="C19:C21"/>
    <mergeCell ref="B25:AA25"/>
    <mergeCell ref="A28:A30"/>
    <mergeCell ref="B28:B30"/>
    <mergeCell ref="C28:C30"/>
    <mergeCell ref="B5:AA5"/>
    <mergeCell ref="B7:AA7"/>
    <mergeCell ref="A9:A11"/>
    <mergeCell ref="B9:B11"/>
    <mergeCell ref="C9:C11"/>
    <mergeCell ref="A14:A16"/>
    <mergeCell ref="B14:B16"/>
    <mergeCell ref="C14:C16"/>
    <mergeCell ref="AB1:AB2"/>
    <mergeCell ref="B2:B4"/>
    <mergeCell ref="C2:C4"/>
    <mergeCell ref="D2:D4"/>
    <mergeCell ref="J3:K3"/>
    <mergeCell ref="L3:M3"/>
    <mergeCell ref="N3:O3"/>
    <mergeCell ref="P3:Q3"/>
    <mergeCell ref="R3:S3"/>
    <mergeCell ref="V1:W1"/>
    <mergeCell ref="X1:Y1"/>
    <mergeCell ref="T3:U3"/>
    <mergeCell ref="V3:W3"/>
    <mergeCell ref="X3:Y3"/>
    <mergeCell ref="Z3:AA3"/>
    <mergeCell ref="Z1:AA1"/>
    <mergeCell ref="J1:K1"/>
    <mergeCell ref="L1:M1"/>
    <mergeCell ref="N1:O1"/>
    <mergeCell ref="P1:Q1"/>
    <mergeCell ref="R1:S1"/>
    <mergeCell ref="T1:U1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workbookViewId="0">
      <selection activeCell="B9" sqref="B9:Y9"/>
    </sheetView>
  </sheetViews>
  <sheetFormatPr defaultColWidth="11.5546875" defaultRowHeight="13.2"/>
  <cols>
    <col min="1" max="2" width="11.5546875" customWidth="1"/>
  </cols>
  <sheetData>
    <row r="1" spans="1:28" ht="13.8">
      <c r="A1" s="151"/>
      <c r="B1" s="152"/>
      <c r="C1" s="326" t="s">
        <v>226</v>
      </c>
      <c r="D1" s="153"/>
      <c r="E1" s="153"/>
      <c r="F1" s="154"/>
      <c r="G1" s="153" t="s">
        <v>50</v>
      </c>
      <c r="H1" s="153" t="s">
        <v>227</v>
      </c>
      <c r="I1" s="155" t="s">
        <v>228</v>
      </c>
      <c r="J1" s="299" t="s">
        <v>229</v>
      </c>
      <c r="K1" s="300"/>
      <c r="L1" s="299" t="s">
        <v>230</v>
      </c>
      <c r="M1" s="300"/>
      <c r="N1" s="299" t="s">
        <v>231</v>
      </c>
      <c r="O1" s="300"/>
      <c r="P1" s="299" t="s">
        <v>232</v>
      </c>
      <c r="Q1" s="300"/>
      <c r="R1" s="299" t="s">
        <v>233</v>
      </c>
      <c r="S1" s="300"/>
      <c r="T1" s="299" t="s">
        <v>234</v>
      </c>
      <c r="U1" s="300"/>
      <c r="V1" s="299" t="s">
        <v>235</v>
      </c>
      <c r="W1" s="300"/>
      <c r="X1" s="299" t="s">
        <v>236</v>
      </c>
      <c r="Y1" s="300"/>
      <c r="Z1" s="299" t="s">
        <v>237</v>
      </c>
      <c r="AA1" s="300"/>
      <c r="AB1" s="305" t="s">
        <v>238</v>
      </c>
    </row>
    <row r="2" spans="1:28" ht="13.8">
      <c r="A2" s="151"/>
      <c r="B2" s="152" t="s">
        <v>0</v>
      </c>
      <c r="C2" s="326"/>
      <c r="D2" s="153" t="s">
        <v>239</v>
      </c>
      <c r="E2" s="154"/>
      <c r="F2" s="154" t="s">
        <v>240</v>
      </c>
      <c r="G2" s="156">
        <v>41194</v>
      </c>
      <c r="H2" s="153" t="s">
        <v>241</v>
      </c>
      <c r="I2" s="155" t="s">
        <v>242</v>
      </c>
      <c r="J2" s="157" t="s">
        <v>243</v>
      </c>
      <c r="K2" s="158" t="s">
        <v>244</v>
      </c>
      <c r="L2" s="157" t="s">
        <v>243</v>
      </c>
      <c r="M2" s="158" t="s">
        <v>244</v>
      </c>
      <c r="N2" s="157" t="s">
        <v>243</v>
      </c>
      <c r="O2" s="158" t="s">
        <v>244</v>
      </c>
      <c r="P2" s="157" t="s">
        <v>243</v>
      </c>
      <c r="Q2" s="158" t="s">
        <v>244</v>
      </c>
      <c r="R2" s="157" t="s">
        <v>243</v>
      </c>
      <c r="S2" s="158" t="s">
        <v>244</v>
      </c>
      <c r="T2" s="157" t="s">
        <v>243</v>
      </c>
      <c r="U2" s="158" t="s">
        <v>244</v>
      </c>
      <c r="V2" s="157" t="s">
        <v>243</v>
      </c>
      <c r="W2" s="158" t="s">
        <v>244</v>
      </c>
      <c r="X2" s="157" t="s">
        <v>243</v>
      </c>
      <c r="Y2" s="158" t="s">
        <v>244</v>
      </c>
      <c r="Z2" s="157" t="s">
        <v>243</v>
      </c>
      <c r="AA2" s="158" t="s">
        <v>244</v>
      </c>
      <c r="AB2" s="306"/>
    </row>
    <row r="3" spans="1:28" ht="13.8">
      <c r="A3" s="151"/>
      <c r="B3" s="159"/>
      <c r="C3" s="326"/>
      <c r="D3" s="153"/>
      <c r="E3" s="153"/>
      <c r="F3" s="160"/>
      <c r="G3" s="153"/>
      <c r="H3" s="153"/>
      <c r="I3" s="161" t="s">
        <v>245</v>
      </c>
      <c r="J3" s="299">
        <v>1.6</v>
      </c>
      <c r="K3" s="300"/>
      <c r="L3" s="299">
        <v>19.7</v>
      </c>
      <c r="M3" s="300"/>
      <c r="N3" s="299">
        <v>32.299999999999997</v>
      </c>
      <c r="O3" s="300"/>
      <c r="P3" s="299">
        <v>36.200000000000003</v>
      </c>
      <c r="Q3" s="300"/>
      <c r="R3" s="299">
        <v>38.200000000000003</v>
      </c>
      <c r="S3" s="300"/>
      <c r="T3" s="299">
        <v>7.8</v>
      </c>
      <c r="U3" s="300"/>
      <c r="V3" s="301">
        <v>1.36</v>
      </c>
      <c r="W3" s="302"/>
      <c r="X3" s="301">
        <v>0.15</v>
      </c>
      <c r="Y3" s="302"/>
      <c r="Z3" s="303">
        <v>0.7</v>
      </c>
      <c r="AA3" s="304"/>
      <c r="AB3" s="162">
        <v>100</v>
      </c>
    </row>
    <row r="4" spans="1:28" ht="13.8">
      <c r="A4" s="151"/>
      <c r="B4" s="159"/>
      <c r="C4" s="163"/>
      <c r="D4" s="153"/>
      <c r="E4" s="153"/>
      <c r="F4" s="160"/>
      <c r="G4" s="153"/>
      <c r="H4" s="153"/>
      <c r="I4" s="161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5"/>
      <c r="W4" s="165"/>
      <c r="X4" s="165"/>
      <c r="Y4" s="165"/>
      <c r="Z4" s="166"/>
      <c r="AA4" s="166"/>
      <c r="AB4" s="167"/>
    </row>
    <row r="5" spans="1:28" ht="13.8">
      <c r="A5" s="151"/>
      <c r="B5" s="159"/>
      <c r="C5" s="163"/>
      <c r="D5" s="153"/>
      <c r="E5" s="153"/>
      <c r="F5" s="160"/>
      <c r="G5" s="153"/>
      <c r="H5" s="153"/>
      <c r="I5" s="161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5"/>
      <c r="W5" s="165"/>
      <c r="X5" s="165"/>
      <c r="Y5" s="165"/>
      <c r="Z5" s="166"/>
      <c r="AA5" s="166"/>
      <c r="AB5" s="167"/>
    </row>
    <row r="6" spans="1:28" ht="13.8">
      <c r="A6" s="151"/>
      <c r="B6" s="159"/>
      <c r="C6" s="153"/>
      <c r="D6" s="153"/>
      <c r="E6" s="153"/>
      <c r="F6" s="160"/>
      <c r="G6" s="153"/>
      <c r="H6" s="153"/>
      <c r="I6" s="153"/>
      <c r="J6" s="168"/>
      <c r="K6" s="169"/>
      <c r="L6" s="168"/>
      <c r="M6" s="169"/>
      <c r="N6" s="168"/>
      <c r="O6" s="169"/>
      <c r="P6" s="168"/>
      <c r="Q6" s="169"/>
      <c r="R6" s="168"/>
      <c r="S6" s="169"/>
      <c r="T6" s="168"/>
      <c r="U6" s="169"/>
      <c r="V6" s="168"/>
      <c r="W6" s="169"/>
      <c r="X6" s="168"/>
      <c r="Y6" s="169"/>
      <c r="Z6" s="170"/>
      <c r="AA6" s="170"/>
      <c r="AB6" s="170"/>
    </row>
    <row r="7" spans="1:28" ht="20.399999999999999">
      <c r="A7" s="151"/>
      <c r="B7" s="314" t="s">
        <v>246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170"/>
      <c r="AA7" s="170"/>
      <c r="AB7" s="170"/>
    </row>
    <row r="8" spans="1:28" ht="20.399999999999999">
      <c r="A8" s="15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0"/>
      <c r="AA8" s="170"/>
      <c r="AB8" s="170"/>
    </row>
    <row r="9" spans="1:28" ht="18">
      <c r="A9" s="151"/>
      <c r="B9" s="315" t="s">
        <v>247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170"/>
      <c r="AA9" s="170"/>
      <c r="AB9" s="170"/>
    </row>
    <row r="10" spans="1:28" ht="13.8">
      <c r="A10" s="151"/>
      <c r="B10" s="172"/>
      <c r="C10" s="173"/>
      <c r="D10" s="173"/>
      <c r="E10" s="174"/>
      <c r="F10" s="174"/>
      <c r="G10" s="174"/>
      <c r="H10" s="174"/>
      <c r="I10" s="174"/>
      <c r="J10" s="175"/>
      <c r="K10" s="176"/>
      <c r="L10" s="175"/>
      <c r="M10" s="176"/>
      <c r="N10" s="175"/>
      <c r="O10" s="176"/>
      <c r="P10" s="175"/>
      <c r="Q10" s="176"/>
      <c r="R10" s="175"/>
      <c r="S10" s="176"/>
      <c r="T10" s="175"/>
      <c r="U10" s="176"/>
      <c r="V10" s="175"/>
      <c r="W10" s="176"/>
      <c r="X10" s="175"/>
      <c r="Y10" s="176"/>
      <c r="Z10" s="170"/>
      <c r="AA10" s="170"/>
      <c r="AB10" s="170"/>
    </row>
    <row r="11" spans="1:28" ht="18">
      <c r="A11" s="177"/>
      <c r="B11" s="178" t="s">
        <v>248</v>
      </c>
      <c r="C11" s="179"/>
      <c r="D11" s="179"/>
      <c r="E11" s="180"/>
      <c r="F11" s="180"/>
      <c r="G11" s="180"/>
      <c r="H11" s="180"/>
      <c r="I11" s="180"/>
      <c r="J11" s="181"/>
      <c r="K11" s="182"/>
      <c r="L11" s="181"/>
      <c r="M11" s="182"/>
      <c r="N11" s="181"/>
      <c r="O11" s="182"/>
      <c r="P11" s="181"/>
      <c r="Q11" s="182"/>
      <c r="R11" s="181"/>
      <c r="S11" s="182"/>
      <c r="T11" s="181"/>
      <c r="U11" s="182"/>
      <c r="V11" s="181"/>
      <c r="W11" s="182"/>
      <c r="X11" s="181"/>
      <c r="Y11" s="182"/>
      <c r="Z11" s="183"/>
      <c r="AA11" s="183"/>
      <c r="AB11" s="183"/>
    </row>
    <row r="12" spans="1:28" ht="14.4">
      <c r="A12" s="151"/>
      <c r="B12" s="172"/>
      <c r="C12" s="184" t="s">
        <v>249</v>
      </c>
      <c r="D12" s="185"/>
      <c r="E12" s="186"/>
      <c r="F12" s="186"/>
      <c r="G12" s="186"/>
      <c r="H12" s="187"/>
      <c r="I12" s="188"/>
      <c r="J12" s="189"/>
      <c r="K12" s="190"/>
      <c r="L12" s="189"/>
      <c r="M12" s="190"/>
      <c r="N12" s="189"/>
      <c r="O12" s="176"/>
      <c r="P12" s="175"/>
      <c r="Q12" s="176"/>
      <c r="R12" s="175"/>
      <c r="S12" s="176"/>
      <c r="T12" s="175"/>
      <c r="U12" s="176"/>
      <c r="V12" s="175"/>
      <c r="W12" s="176"/>
      <c r="X12" s="175"/>
      <c r="Y12" s="176"/>
      <c r="Z12" s="170"/>
      <c r="AA12" s="170"/>
      <c r="AB12" s="170"/>
    </row>
    <row r="13" spans="1:28" ht="13.8">
      <c r="A13" s="151" t="s">
        <v>203</v>
      </c>
      <c r="B13" s="191" t="s">
        <v>250</v>
      </c>
      <c r="C13" s="192">
        <v>13</v>
      </c>
      <c r="D13" s="193">
        <v>22</v>
      </c>
      <c r="E13" s="193" t="str">
        <f>VLOOKUP(D13,'[1]planilla epd salto 2012'!$A$1:$CR$40,9,FALSE)</f>
        <v>TE</v>
      </c>
      <c r="F13" s="193">
        <f>VLOOKUP(D13,'[1]planilla epd salto 2012'!$A$1:$CR$40,8,FALSE)</f>
        <v>34</v>
      </c>
      <c r="G13" s="193">
        <v>546</v>
      </c>
      <c r="H13" s="194">
        <f>(G13-F13)/($G$2-I13)</f>
        <v>1.2367149758454106</v>
      </c>
      <c r="I13" s="195">
        <f>VLOOKUP(D13,'[1]planilla epd salto 2012'!$A$1:$CR$40,7,FALSE)</f>
        <v>40780</v>
      </c>
      <c r="J13" s="196" t="str">
        <f>VLOOKUP(D13,'[1]planilla epd salto 2012'!$A$1:$CR$40,12,FALSE)</f>
        <v xml:space="preserve">  1.7</v>
      </c>
      <c r="K13" s="197" t="str">
        <f>VLOOKUP(D13,'[1]planilla epd salto 2012'!$A$1:$CR$40,13,FALSE)</f>
        <v>0.16</v>
      </c>
      <c r="L13" s="196" t="str">
        <f>VLOOKUP(D13,'[1]planilla epd salto 2012'!$A$1:$CR$40,14,FALSE)</f>
        <v xml:space="preserve"> 22.0</v>
      </c>
      <c r="M13" s="197" t="str">
        <f>VLOOKUP(D13,'[1]planilla epd salto 2012'!$A$1:$CR$40,15,FALSE)</f>
        <v>0.13</v>
      </c>
      <c r="N13" s="196" t="str">
        <f>VLOOKUP(D13,'[1]planilla epd salto 2012'!$A$1:$CR$40,16,FALSE)</f>
        <v xml:space="preserve"> 34.0</v>
      </c>
      <c r="O13" s="197" t="str">
        <f>VLOOKUP(D13,'[1]planilla epd salto 2012'!$A$1:$CR$40,17,FALSE)</f>
        <v>0.13</v>
      </c>
      <c r="P13" s="196" t="str">
        <f>VLOOKUP(D13,'[1]planilla epd salto 2012'!$A$1:$CR$40,18,FALSE)</f>
        <v xml:space="preserve"> 40.6</v>
      </c>
      <c r="Q13" s="197" t="str">
        <f>VLOOKUP(D13,'[1]planilla epd salto 2012'!$A$1:$CR$40,19,FALSE)</f>
        <v>0.13</v>
      </c>
      <c r="R13" s="196" t="str">
        <f>VLOOKUP(D13,'[1]planilla epd salto 2012'!$A$1:$CR$40,20,FALSE)</f>
        <v xml:space="preserve"> 45.1</v>
      </c>
      <c r="S13" s="197" t="str">
        <f>VLOOKUP(D13,'[1]planilla epd salto 2012'!$A$1:$CR$40,21,FALSE)</f>
        <v>0.10</v>
      </c>
      <c r="T13" s="196" t="str">
        <f>VLOOKUP(D13,'[1]planilla epd salto 2012'!$A$1:$CR$40,22,FALSE)</f>
        <v xml:space="preserve">  4.7</v>
      </c>
      <c r="U13" s="197" t="str">
        <f>VLOOKUP(D13,'[1]planilla epd salto 2012'!$A$1:$CR$40,23,FALSE)</f>
        <v>0.05</v>
      </c>
      <c r="V13" s="196" t="str">
        <f>VLOOKUP(D13,'[1]planilla epd salto 2012'!$A$1:$CR$40,24,FALSE)</f>
        <v xml:space="preserve">  2.320</v>
      </c>
      <c r="W13" s="197" t="str">
        <f>VLOOKUP(D13,'[1]planilla epd salto 2012'!$A$1:$CR$40,25,FALSE)</f>
        <v>0.11</v>
      </c>
      <c r="X13" s="196" t="str">
        <f>VLOOKUP(D13,'[1]planilla epd salto 2012'!$A$1:$CR$40,26,FALSE)</f>
        <v xml:space="preserve"> -0.180</v>
      </c>
      <c r="Y13" s="197" t="str">
        <f>VLOOKUP(D13,'[1]planilla epd salto 2012'!$A$1:$CR$40,27,FALSE)</f>
        <v>0.11</v>
      </c>
      <c r="Z13" s="196" t="str">
        <f>VLOOKUP(D13,'[1]planilla epd salto 2012'!$A$1:$CR$40,28,FALSE)</f>
        <v xml:space="preserve">  0.60</v>
      </c>
      <c r="AA13" s="197" t="str">
        <f>VLOOKUP(D13,'[1]planilla epd salto 2012'!$A$1:$CR$40,29,FALSE)</f>
        <v>0.10</v>
      </c>
      <c r="AB13" s="198" t="str">
        <f>VLOOKUP(D13,'[1]planilla epd salto 2012'!$A$1:$CR$40,30,FALSE)</f>
        <v xml:space="preserve">       114</v>
      </c>
    </row>
    <row r="14" spans="1:28" ht="13.8">
      <c r="A14" s="151"/>
      <c r="B14" s="172" t="s">
        <v>251</v>
      </c>
      <c r="C14" s="173">
        <v>43</v>
      </c>
      <c r="D14" s="173">
        <v>9</v>
      </c>
      <c r="E14" s="174"/>
      <c r="F14" s="173">
        <v>38</v>
      </c>
      <c r="G14" s="174"/>
      <c r="H14" s="199">
        <f>(G14-F14)/($G$2-I14)</f>
        <v>-5.1006711409395972E-2</v>
      </c>
      <c r="I14" s="200">
        <f>VLOOKUP(D14,'[2]catalogo salto 2011'!$A$1:$CE$50,7,FALSE)</f>
        <v>40449</v>
      </c>
      <c r="J14" s="175" t="str">
        <f>VLOOKUP(D14,'[2]catalogo salto 2011'!$A$1:$AS$50,11,FALSE)</f>
        <v xml:space="preserve">  2.1</v>
      </c>
      <c r="K14" s="176" t="str">
        <f>VLOOKUP(D14,'[2]catalogo salto 2011'!$A$1:$AS$50,12,FALSE)</f>
        <v>&lt;**&gt;</v>
      </c>
      <c r="L14" s="175" t="str">
        <f>VLOOKUP(D14,'[2]catalogo salto 2011'!$A$1:$AS$50,13,FALSE)</f>
        <v xml:space="preserve"> 19.1</v>
      </c>
      <c r="M14" s="176" t="str">
        <f>VLOOKUP(D14,'[2]catalogo salto 2011'!$A$1:$AS$50,14,FALSE)</f>
        <v>&lt;**&gt;</v>
      </c>
      <c r="N14" s="175" t="str">
        <f>VLOOKUP(D14,'[2]catalogo salto 2011'!$A$1:$AS$50,15,FALSE)</f>
        <v xml:space="preserve"> 34.1</v>
      </c>
      <c r="O14" s="176" t="str">
        <f>VLOOKUP(D14,'[2]catalogo salto 2011'!$A$1:$AS$50,16,FALSE)</f>
        <v>&lt;**&gt;</v>
      </c>
      <c r="P14" s="175" t="str">
        <f>VLOOKUP(D14,'[2]catalogo salto 2011'!$A$1:$AS$50,17,FALSE)</f>
        <v xml:space="preserve"> 36.8</v>
      </c>
      <c r="Q14" s="176" t="str">
        <f>VLOOKUP(D14,'[2]catalogo salto 2011'!$A$1:$AS$50,18,FALSE)</f>
        <v>&lt;**&gt;</v>
      </c>
      <c r="R14" s="175" t="str">
        <f>VLOOKUP(D14,'[2]catalogo salto 2011'!$A$1:$AS$50,19,FALSE)</f>
        <v xml:space="preserve">  5.9</v>
      </c>
      <c r="S14" s="176" t="str">
        <f>VLOOKUP(D14,'[2]catalogo salto 2011'!$A$1:$AS$50,20,FALSE)</f>
        <v>&lt;**&gt;</v>
      </c>
      <c r="T14" s="175" t="str">
        <f>VLOOKUP(D14,'[2]catalogo salto 2011'!$A$1:$AS$50,23,FALSE)</f>
        <v xml:space="preserve">  1.710</v>
      </c>
      <c r="U14" s="176" t="str">
        <f>VLOOKUP(D14,'[2]catalogo salto 2011'!$A$1:$AS$50,24,FALSE)</f>
        <v>&lt;**&gt;</v>
      </c>
      <c r="V14" s="175" t="str">
        <f>VLOOKUP(D14,'[2]catalogo salto 2011'!$A$1:$AS$50,25,FALSE)</f>
        <v xml:space="preserve"> -0.110</v>
      </c>
      <c r="W14" s="176" t="str">
        <f>VLOOKUP(D14,'[2]catalogo salto 2011'!$A$1:$AS$50,26,FALSE)</f>
        <v>&lt;**&gt;</v>
      </c>
      <c r="X14" s="175" t="str">
        <f>VLOOKUP(D14,'[2]catalogo salto 2011'!$A$1:$AS$50,21,FALSE)</f>
        <v xml:space="preserve">  0.55</v>
      </c>
      <c r="Y14" s="176" t="str">
        <f>VLOOKUP(D14,'[2]catalogo salto 2011'!$A$1:$AS$50,22,FALSE)</f>
        <v>&lt;**&gt;</v>
      </c>
      <c r="Z14" s="170"/>
      <c r="AA14" s="170"/>
      <c r="AB14" s="170"/>
    </row>
    <row r="15" spans="1:28" ht="13.8">
      <c r="A15" s="151"/>
      <c r="B15" s="172"/>
      <c r="C15" s="173"/>
      <c r="D15" s="173"/>
      <c r="E15" s="174"/>
      <c r="F15" s="174"/>
      <c r="G15" s="174"/>
      <c r="H15" s="199"/>
      <c r="I15" s="200"/>
      <c r="J15" s="175"/>
      <c r="K15" s="176"/>
      <c r="L15" s="175"/>
      <c r="M15" s="176"/>
      <c r="N15" s="175"/>
      <c r="O15" s="176"/>
      <c r="P15" s="175"/>
      <c r="Q15" s="176"/>
      <c r="R15" s="175"/>
      <c r="S15" s="176"/>
      <c r="T15" s="175"/>
      <c r="U15" s="176"/>
      <c r="V15" s="175"/>
      <c r="W15" s="176"/>
      <c r="X15" s="175"/>
      <c r="Y15" s="176"/>
      <c r="Z15" s="170"/>
      <c r="AA15" s="170"/>
      <c r="AB15" s="170"/>
    </row>
    <row r="16" spans="1:28" ht="13.8">
      <c r="A16" s="151"/>
      <c r="B16" s="172"/>
      <c r="C16" s="173"/>
      <c r="D16" s="173"/>
      <c r="E16" s="174"/>
      <c r="F16" s="174"/>
      <c r="G16" s="174"/>
      <c r="H16" s="199"/>
      <c r="I16" s="200"/>
      <c r="J16" s="175"/>
      <c r="K16" s="176"/>
      <c r="L16" s="175"/>
      <c r="M16" s="176"/>
      <c r="N16" s="175"/>
      <c r="O16" s="176"/>
      <c r="P16" s="175"/>
      <c r="Q16" s="176"/>
      <c r="R16" s="175"/>
      <c r="S16" s="176"/>
      <c r="T16" s="175"/>
      <c r="U16" s="176"/>
      <c r="V16" s="175"/>
      <c r="W16" s="176"/>
      <c r="X16" s="175"/>
      <c r="Y16" s="176"/>
      <c r="Z16" s="170"/>
      <c r="AA16" s="170"/>
      <c r="AB16" s="170"/>
    </row>
    <row r="17" spans="1:28" ht="13.8">
      <c r="A17" s="151"/>
      <c r="B17" s="172"/>
      <c r="C17" s="201" t="s">
        <v>252</v>
      </c>
      <c r="D17" s="173"/>
      <c r="E17" s="174"/>
      <c r="F17" s="174"/>
      <c r="G17" s="174"/>
      <c r="H17" s="199"/>
      <c r="I17" s="200"/>
      <c r="J17" s="175"/>
      <c r="K17" s="176"/>
      <c r="L17" s="175"/>
      <c r="M17" s="176"/>
      <c r="N17" s="175"/>
      <c r="O17" s="176"/>
      <c r="P17" s="175"/>
      <c r="Q17" s="176"/>
      <c r="R17" s="175"/>
      <c r="S17" s="176"/>
      <c r="T17" s="175"/>
      <c r="U17" s="176"/>
      <c r="V17" s="175"/>
      <c r="W17" s="176"/>
      <c r="X17" s="175"/>
      <c r="Y17" s="176"/>
      <c r="Z17" s="170"/>
      <c r="AA17" s="170"/>
      <c r="AB17" s="170"/>
    </row>
    <row r="18" spans="1:28" ht="13.8">
      <c r="A18" s="151"/>
      <c r="B18" s="172" t="s">
        <v>253</v>
      </c>
      <c r="C18" s="173">
        <v>45</v>
      </c>
      <c r="D18" s="173">
        <v>855</v>
      </c>
      <c r="E18" s="174"/>
      <c r="F18" s="173">
        <f>VLOOKUP(D18,'[2]catalogo salto 2011'!$A$1:$CE$50,83,FALSE)</f>
        <v>31</v>
      </c>
      <c r="G18" s="174"/>
      <c r="H18" s="199">
        <f>(G18-F18)/($G$2-I18)</f>
        <v>-3.8366336633663366E-2</v>
      </c>
      <c r="I18" s="200">
        <f>VLOOKUP(D18,'[2]catalogo salto 2011'!$A$1:$CE$50,7,FALSE)</f>
        <v>40386</v>
      </c>
      <c r="J18" s="175" t="str">
        <f>VLOOKUP(D18,'[2]catalogo salto 2011'!$A$1:$AS$50,11,FALSE)</f>
        <v xml:space="preserve">  2.0</v>
      </c>
      <c r="K18" s="176" t="str">
        <f>VLOOKUP(D18,'[2]catalogo salto 2011'!$A$1:$AS$50,12,FALSE)</f>
        <v>0.18</v>
      </c>
      <c r="L18" s="175" t="str">
        <f>VLOOKUP(D18,'[2]catalogo salto 2011'!$A$1:$AS$50,13,FALSE)</f>
        <v xml:space="preserve"> 24.0</v>
      </c>
      <c r="M18" s="176" t="str">
        <f>VLOOKUP(D18,'[2]catalogo salto 2011'!$A$1:$AS$50,14,FALSE)</f>
        <v>0.18</v>
      </c>
      <c r="N18" s="175" t="str">
        <f>VLOOKUP(D18,'[2]catalogo salto 2011'!$A$1:$AS$50,15,FALSE)</f>
        <v xml:space="preserve"> 40.1</v>
      </c>
      <c r="O18" s="176" t="str">
        <f>VLOOKUP(D18,'[2]catalogo salto 2011'!$A$1:$AS$50,16,FALSE)</f>
        <v>0.18</v>
      </c>
      <c r="P18" s="175" t="str">
        <f>VLOOKUP(D18,'[2]catalogo salto 2011'!$A$1:$AS$50,17,FALSE)</f>
        <v xml:space="preserve"> 45.9</v>
      </c>
      <c r="Q18" s="176" t="str">
        <f>VLOOKUP(D18,'[2]catalogo salto 2011'!$A$1:$AS$50,18,FALSE)</f>
        <v>0.18</v>
      </c>
      <c r="R18" s="175" t="str">
        <f>VLOOKUP(D18,'[2]catalogo salto 2011'!$A$1:$AS$50,19,FALSE)</f>
        <v xml:space="preserve">  6.1</v>
      </c>
      <c r="S18" s="176" t="str">
        <f>VLOOKUP(D18,'[2]catalogo salto 2011'!$A$1:$AS$50,20,FALSE)</f>
        <v>0.15</v>
      </c>
      <c r="T18" s="175" t="str">
        <f>VLOOKUP(D18,'[2]catalogo salto 2011'!$A$1:$AS$50,23,FALSE)</f>
        <v xml:space="preserve">  3.420</v>
      </c>
      <c r="U18" s="176" t="str">
        <f>VLOOKUP(D18,'[2]catalogo salto 2011'!$A$1:$AS$50,24,FALSE)</f>
        <v>0.17</v>
      </c>
      <c r="V18" s="175" t="str">
        <f>VLOOKUP(D18,'[2]catalogo salto 2011'!$A$1:$AS$50,25,FALSE)</f>
        <v xml:space="preserve">  0.050</v>
      </c>
      <c r="W18" s="176" t="str">
        <f>VLOOKUP(D18,'[2]catalogo salto 2011'!$A$1:$AS$50,26,FALSE)</f>
        <v>0.17</v>
      </c>
      <c r="X18" s="175" t="str">
        <f>VLOOKUP(D18,'[2]catalogo salto 2011'!$A$1:$AS$50,21,FALSE)</f>
        <v xml:space="preserve">  0.50</v>
      </c>
      <c r="Y18" s="176" t="str">
        <f>VLOOKUP(D18,'[2]catalogo salto 2011'!$A$1:$AS$50,22,FALSE)</f>
        <v>0.16</v>
      </c>
      <c r="Z18" s="170"/>
      <c r="AA18" s="170"/>
      <c r="AB18" s="170"/>
    </row>
    <row r="19" spans="1:28" ht="13.8">
      <c r="A19" s="151"/>
      <c r="B19" s="172"/>
      <c r="C19" s="173"/>
      <c r="D19" s="173"/>
      <c r="E19" s="174"/>
      <c r="F19" s="174"/>
      <c r="G19" s="174"/>
      <c r="H19" s="174"/>
      <c r="I19" s="174"/>
      <c r="J19" s="175"/>
      <c r="K19" s="176"/>
      <c r="L19" s="175"/>
      <c r="M19" s="176"/>
      <c r="N19" s="175"/>
      <c r="O19" s="176"/>
      <c r="P19" s="175"/>
      <c r="Q19" s="176"/>
      <c r="R19" s="175"/>
      <c r="S19" s="176"/>
      <c r="T19" s="175"/>
      <c r="U19" s="176"/>
      <c r="V19" s="175"/>
      <c r="W19" s="176"/>
      <c r="X19" s="175"/>
      <c r="Y19" s="176"/>
      <c r="Z19" s="170"/>
      <c r="AA19" s="170"/>
      <c r="AB19" s="170"/>
    </row>
    <row r="20" spans="1:28" ht="13.8">
      <c r="A20" s="151"/>
      <c r="B20" s="202"/>
      <c r="C20" s="203" t="s">
        <v>254</v>
      </c>
      <c r="D20" s="173"/>
      <c r="E20" s="204"/>
      <c r="F20" s="205"/>
      <c r="G20" s="206"/>
      <c r="H20" s="206"/>
      <c r="I20" s="207"/>
      <c r="J20" s="208"/>
      <c r="K20" s="204"/>
      <c r="L20" s="209"/>
      <c r="M20" s="204"/>
      <c r="N20" s="209"/>
      <c r="O20" s="204"/>
      <c r="P20" s="209"/>
      <c r="Q20" s="204"/>
      <c r="R20" s="209"/>
      <c r="S20" s="204"/>
      <c r="T20" s="209"/>
      <c r="U20" s="204"/>
      <c r="V20" s="209"/>
      <c r="W20" s="204"/>
      <c r="X20" s="209"/>
      <c r="Y20" s="204"/>
      <c r="Z20" s="170"/>
      <c r="AA20" s="170"/>
      <c r="AB20" s="170"/>
    </row>
    <row r="21" spans="1:28" ht="13.8">
      <c r="A21" s="151" t="s">
        <v>255</v>
      </c>
      <c r="B21" s="191" t="s">
        <v>256</v>
      </c>
      <c r="C21" s="192">
        <v>14</v>
      </c>
      <c r="D21" s="193">
        <v>470</v>
      </c>
      <c r="E21" s="193" t="str">
        <f>VLOOKUP(D21,'[1]planilla epd salto 2012'!$A$1:$CR$40,9,FALSE)</f>
        <v>TE</v>
      </c>
      <c r="F21" s="193">
        <f>VLOOKUP(D21,'[1]planilla epd salto 2012'!$A$1:$CR$40,8,FALSE)</f>
        <v>42</v>
      </c>
      <c r="G21" s="193">
        <v>704</v>
      </c>
      <c r="H21" s="194">
        <f>(G21-F21)/($G$2-I21)</f>
        <v>1.1277683134582623</v>
      </c>
      <c r="I21" s="195">
        <f>VLOOKUP(D21,'[1]planilla epd salto 2012'!$A$1:$CR$40,7,FALSE)</f>
        <v>40607</v>
      </c>
      <c r="J21" s="196" t="str">
        <f>VLOOKUP(D21,'[1]planilla epd salto 2012'!$A$1:$CR$40,12,FALSE)</f>
        <v xml:space="preserve">  2.5</v>
      </c>
      <c r="K21" s="197" t="str">
        <f>VLOOKUP(D21,'[1]planilla epd salto 2012'!$A$1:$CR$40,13,FALSE)</f>
        <v>0.19</v>
      </c>
      <c r="L21" s="196" t="str">
        <f>VLOOKUP(D21,'[1]planilla epd salto 2012'!$A$1:$CR$40,14,FALSE)</f>
        <v xml:space="preserve"> 21.8</v>
      </c>
      <c r="M21" s="197" t="str">
        <f>VLOOKUP(D21,'[1]planilla epd salto 2012'!$A$1:$CR$40,15,FALSE)</f>
        <v>0.19</v>
      </c>
      <c r="N21" s="196" t="str">
        <f>VLOOKUP(D21,'[1]planilla epd salto 2012'!$A$1:$CR$40,16,FALSE)</f>
        <v xml:space="preserve"> 40.2</v>
      </c>
      <c r="O21" s="197" t="str">
        <f>VLOOKUP(D21,'[1]planilla epd salto 2012'!$A$1:$CR$40,17,FALSE)</f>
        <v>0.19</v>
      </c>
      <c r="P21" s="196" t="str">
        <f>VLOOKUP(D21,'[1]planilla epd salto 2012'!$A$1:$CR$40,18,FALSE)</f>
        <v xml:space="preserve"> 41.6</v>
      </c>
      <c r="Q21" s="197" t="str">
        <f>VLOOKUP(D21,'[1]planilla epd salto 2012'!$A$1:$CR$40,19,FALSE)</f>
        <v>0.17</v>
      </c>
      <c r="R21" s="196" t="str">
        <f>VLOOKUP(D21,'[1]planilla epd salto 2012'!$A$1:$CR$40,20,FALSE)</f>
        <v xml:space="preserve"> 46.8</v>
      </c>
      <c r="S21" s="197" t="str">
        <f>VLOOKUP(D21,'[1]planilla epd salto 2012'!$A$1:$CR$40,21,FALSE)</f>
        <v>0.14</v>
      </c>
      <c r="T21" s="196" t="str">
        <f>VLOOKUP(D21,'[1]planilla epd salto 2012'!$A$1:$CR$40,22,FALSE)</f>
        <v xml:space="preserve">  6.4</v>
      </c>
      <c r="U21" s="197" t="str">
        <f>VLOOKUP(D21,'[1]planilla epd salto 2012'!$A$1:$CR$40,23,FALSE)</f>
        <v>0.11</v>
      </c>
      <c r="V21" s="196" t="str">
        <f>VLOOKUP(D21,'[1]planilla epd salto 2012'!$A$1:$CR$40,24,FALSE)</f>
        <v xml:space="preserve">  1.680</v>
      </c>
      <c r="W21" s="197" t="str">
        <f>VLOOKUP(D21,'[1]planilla epd salto 2012'!$A$1:$CR$40,25,FALSE)</f>
        <v>0.14</v>
      </c>
      <c r="X21" s="196" t="str">
        <f>VLOOKUP(D21,'[1]planilla epd salto 2012'!$A$1:$CR$40,26,FALSE)</f>
        <v xml:space="preserve">  0.200</v>
      </c>
      <c r="Y21" s="197" t="str">
        <f>VLOOKUP(D21,'[1]planilla epd salto 2012'!$A$1:$CR$40,27,FALSE)</f>
        <v>0.13</v>
      </c>
      <c r="Z21" s="196" t="str">
        <f>VLOOKUP(D21,'[1]planilla epd salto 2012'!$A$1:$CR$40,28,FALSE)</f>
        <v xml:space="preserve">  0.90</v>
      </c>
      <c r="AA21" s="197" t="str">
        <f>VLOOKUP(D21,'[1]planilla epd salto 2012'!$A$1:$CR$40,29,FALSE)</f>
        <v>0.11</v>
      </c>
      <c r="AB21" s="198" t="str">
        <f>VLOOKUP(D21,'[1]planilla epd salto 2012'!$A$1:$CR$40,30,FALSE)</f>
        <v xml:space="preserve">       126</v>
      </c>
    </row>
    <row r="22" spans="1:28" ht="13.8">
      <c r="A22" s="151"/>
      <c r="B22" s="172"/>
      <c r="C22" s="173"/>
      <c r="D22" s="173"/>
      <c r="E22" s="174"/>
      <c r="F22" s="174"/>
      <c r="G22" s="174"/>
      <c r="H22" s="174"/>
      <c r="I22" s="174"/>
      <c r="J22" s="175"/>
      <c r="K22" s="176"/>
      <c r="L22" s="175"/>
      <c r="M22" s="176"/>
      <c r="N22" s="175"/>
      <c r="O22" s="176"/>
      <c r="P22" s="175"/>
      <c r="Q22" s="176"/>
      <c r="R22" s="175"/>
      <c r="S22" s="176"/>
      <c r="T22" s="175"/>
      <c r="U22" s="176"/>
      <c r="V22" s="175"/>
      <c r="W22" s="176"/>
      <c r="X22" s="175"/>
      <c r="Y22" s="176"/>
      <c r="Z22" s="170"/>
      <c r="AA22" s="170"/>
      <c r="AB22" s="170"/>
    </row>
    <row r="23" spans="1:28" ht="14.4">
      <c r="A23" s="151"/>
      <c r="B23" s="172"/>
      <c r="C23" s="210" t="s">
        <v>257</v>
      </c>
      <c r="D23" s="185"/>
      <c r="E23" s="186"/>
      <c r="F23" s="186"/>
      <c r="G23" s="186"/>
      <c r="H23" s="186"/>
      <c r="I23" s="186"/>
      <c r="J23" s="189"/>
      <c r="K23" s="190"/>
      <c r="L23" s="189"/>
      <c r="M23" s="190"/>
      <c r="N23" s="189"/>
      <c r="O23" s="190"/>
      <c r="P23" s="175"/>
      <c r="Q23" s="176"/>
      <c r="R23" s="175"/>
      <c r="S23" s="176"/>
      <c r="T23" s="175"/>
      <c r="U23" s="176"/>
      <c r="V23" s="175"/>
      <c r="W23" s="176"/>
      <c r="X23" s="175"/>
      <c r="Y23" s="176"/>
      <c r="Z23" s="170"/>
      <c r="AA23" s="170"/>
      <c r="AB23" s="170"/>
    </row>
    <row r="24" spans="1:28" ht="13.8">
      <c r="A24" s="151" t="s">
        <v>258</v>
      </c>
      <c r="B24" s="191" t="s">
        <v>250</v>
      </c>
      <c r="C24" s="192">
        <v>15</v>
      </c>
      <c r="D24" s="193">
        <v>9</v>
      </c>
      <c r="E24" s="193"/>
      <c r="F24" s="193">
        <f>VLOOKUP(D24,'[1]planilla epd salto 2012'!$A$1:$CR$40,8,FALSE)</f>
        <v>39</v>
      </c>
      <c r="G24" s="193">
        <v>870</v>
      </c>
      <c r="H24" s="194">
        <f>(G24-F24)/($G$2-I24)</f>
        <v>1.1154362416107382</v>
      </c>
      <c r="I24" s="195">
        <f>VLOOKUP(D24,'[1]planilla epd salto 2012'!$A$1:$CR$40,7,FALSE)</f>
        <v>40449</v>
      </c>
      <c r="J24" s="196" t="str">
        <f>VLOOKUP(D24,'[1]planilla epd salto 2012'!$A$1:$CR$40,12,FALSE)</f>
        <v xml:space="preserve">  2.6</v>
      </c>
      <c r="K24" s="197" t="str">
        <f>VLOOKUP(D24,'[1]planilla epd salto 2012'!$A$1:$CR$40,13,FALSE)</f>
        <v>0.31</v>
      </c>
      <c r="L24" s="196" t="str">
        <f>VLOOKUP(D24,'[1]planilla epd salto 2012'!$A$1:$CR$40,14,FALSE)</f>
        <v xml:space="preserve"> 23.9</v>
      </c>
      <c r="M24" s="197" t="str">
        <f>VLOOKUP(D24,'[1]planilla epd salto 2012'!$A$1:$CR$40,15,FALSE)</f>
        <v>0.23</v>
      </c>
      <c r="N24" s="196" t="str">
        <f>VLOOKUP(D24,'[1]planilla epd salto 2012'!$A$1:$CR$40,16,FALSE)</f>
        <v xml:space="preserve"> 42.5</v>
      </c>
      <c r="O24" s="197" t="str">
        <f>VLOOKUP(D24,'[1]planilla epd salto 2012'!$A$1:$CR$40,17,FALSE)</f>
        <v>0.23</v>
      </c>
      <c r="P24" s="196" t="str">
        <f>VLOOKUP(D24,'[1]planilla epd salto 2012'!$A$1:$CR$40,18,FALSE)</f>
        <v xml:space="preserve"> 48.4</v>
      </c>
      <c r="Q24" s="197" t="str">
        <f>VLOOKUP(D24,'[1]planilla epd salto 2012'!$A$1:$CR$40,19,FALSE)</f>
        <v>0.22</v>
      </c>
      <c r="R24" s="196" t="str">
        <f>VLOOKUP(D24,'[1]planilla epd salto 2012'!$A$1:$CR$40,20,FALSE)</f>
        <v xml:space="preserve"> 49.9</v>
      </c>
      <c r="S24" s="197" t="str">
        <f>VLOOKUP(D24,'[1]planilla epd salto 2012'!$A$1:$CR$40,21,FALSE)</f>
        <v>0.16</v>
      </c>
      <c r="T24" s="196" t="str">
        <f>VLOOKUP(D24,'[1]planilla epd salto 2012'!$A$1:$CR$40,22,FALSE)</f>
        <v xml:space="preserve">  5.9</v>
      </c>
      <c r="U24" s="197" t="str">
        <f>VLOOKUP(D24,'[1]planilla epd salto 2012'!$A$1:$CR$40,23,FALSE)</f>
        <v>0.07</v>
      </c>
      <c r="V24" s="196" t="str">
        <f>VLOOKUP(D24,'[1]planilla epd salto 2012'!$A$1:$CR$40,24,FALSE)</f>
        <v xml:space="preserve">  2.900</v>
      </c>
      <c r="W24" s="197" t="str">
        <f>VLOOKUP(D24,'[1]planilla epd salto 2012'!$A$1:$CR$40,25,FALSE)</f>
        <v>0.17</v>
      </c>
      <c r="X24" s="196" t="str">
        <f>VLOOKUP(D24,'[1]planilla epd salto 2012'!$A$1:$CR$40,26,FALSE)</f>
        <v xml:space="preserve"> -0.280</v>
      </c>
      <c r="Y24" s="197" t="str">
        <f>VLOOKUP(D24,'[1]planilla epd salto 2012'!$A$1:$CR$40,27,FALSE)</f>
        <v>0.17</v>
      </c>
      <c r="Z24" s="196" t="str">
        <f>VLOOKUP(D24,'[1]planilla epd salto 2012'!$A$1:$CR$40,28,FALSE)</f>
        <v xml:space="preserve">  0.90</v>
      </c>
      <c r="AA24" s="197" t="str">
        <f>VLOOKUP(D24,'[1]planilla epd salto 2012'!$A$1:$CR$40,29,FALSE)</f>
        <v>0.10</v>
      </c>
      <c r="AB24" s="198" t="str">
        <f>VLOOKUP(D24,'[1]planilla epd salto 2012'!$A$1:$CR$40,30,FALSE)</f>
        <v xml:space="preserve">       131</v>
      </c>
    </row>
    <row r="25" spans="1:28" ht="13.8">
      <c r="A25" s="151"/>
      <c r="B25" s="172"/>
      <c r="C25" s="173"/>
      <c r="D25" s="173"/>
      <c r="E25" s="174"/>
      <c r="F25" s="174"/>
      <c r="G25" s="174"/>
      <c r="H25" s="174"/>
      <c r="I25" s="174"/>
      <c r="J25" s="175"/>
      <c r="K25" s="176"/>
      <c r="L25" s="175"/>
      <c r="M25" s="176"/>
      <c r="N25" s="175"/>
      <c r="O25" s="176"/>
      <c r="P25" s="175"/>
      <c r="Q25" s="176"/>
      <c r="R25" s="175"/>
      <c r="S25" s="176"/>
      <c r="T25" s="175"/>
      <c r="U25" s="176"/>
      <c r="V25" s="175"/>
      <c r="W25" s="176"/>
      <c r="X25" s="175"/>
      <c r="Y25" s="176"/>
      <c r="Z25" s="170"/>
      <c r="AA25" s="170"/>
      <c r="AB25" s="170"/>
    </row>
    <row r="26" spans="1:28" ht="18">
      <c r="A26" s="177"/>
      <c r="B26" s="178" t="s">
        <v>34</v>
      </c>
      <c r="C26" s="179"/>
      <c r="D26" s="179"/>
      <c r="E26" s="180"/>
      <c r="F26" s="180"/>
      <c r="G26" s="180"/>
      <c r="H26" s="180"/>
      <c r="I26" s="180"/>
      <c r="J26" s="181"/>
      <c r="K26" s="182"/>
      <c r="L26" s="181"/>
      <c r="M26" s="182"/>
      <c r="N26" s="181"/>
      <c r="O26" s="182"/>
      <c r="P26" s="181"/>
      <c r="Q26" s="182"/>
      <c r="R26" s="181"/>
      <c r="S26" s="182"/>
      <c r="T26" s="181"/>
      <c r="U26" s="182"/>
      <c r="V26" s="181"/>
      <c r="W26" s="182"/>
      <c r="X26" s="181"/>
      <c r="Y26" s="182"/>
      <c r="Z26" s="183"/>
      <c r="AA26" s="183"/>
      <c r="AB26" s="183"/>
    </row>
    <row r="27" spans="1:28" ht="14.4">
      <c r="A27" s="151"/>
      <c r="B27" s="211"/>
      <c r="C27" s="184" t="s">
        <v>259</v>
      </c>
      <c r="D27" s="212"/>
      <c r="E27" s="213"/>
      <c r="F27" s="213"/>
      <c r="G27" s="213"/>
      <c r="H27" s="214"/>
      <c r="I27" s="215"/>
      <c r="J27" s="216"/>
      <c r="K27" s="217"/>
      <c r="L27" s="216"/>
      <c r="M27" s="217"/>
      <c r="N27" s="216"/>
      <c r="O27" s="217"/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70"/>
      <c r="AA27" s="170"/>
      <c r="AB27" s="170"/>
    </row>
    <row r="28" spans="1:28" ht="13.8">
      <c r="A28" s="151" t="s">
        <v>260</v>
      </c>
      <c r="B28" s="218" t="s">
        <v>261</v>
      </c>
      <c r="C28" s="192">
        <v>17</v>
      </c>
      <c r="D28" s="193">
        <v>4470</v>
      </c>
      <c r="E28" s="193"/>
      <c r="F28" s="193">
        <f>VLOOKUP(D28,'[1]planilla epd salto 2012'!$A$1:$CR$40,8,FALSE)</f>
        <v>40</v>
      </c>
      <c r="G28" s="193">
        <v>480</v>
      </c>
      <c r="H28" s="194">
        <f>(G28-F28)/($G$2-I28)</f>
        <v>1.1796246648793565</v>
      </c>
      <c r="I28" s="195">
        <f>VLOOKUP(D28,'[1]planilla epd salto 2012'!$A$1:$CR$40,7,FALSE)</f>
        <v>40821</v>
      </c>
      <c r="J28" s="196" t="str">
        <f>VLOOKUP(D28,'[1]planilla epd salto 2012'!$A$1:$CR$40,12,FALSE)</f>
        <v xml:space="preserve">  1.8</v>
      </c>
      <c r="K28" s="197" t="str">
        <f>VLOOKUP(D28,'[1]planilla epd salto 2012'!$A$1:$CR$40,13,FALSE)</f>
        <v>0.37</v>
      </c>
      <c r="L28" s="196" t="str">
        <f>VLOOKUP(D28,'[1]planilla epd salto 2012'!$A$1:$CR$40,14,FALSE)</f>
        <v xml:space="preserve"> 21.8</v>
      </c>
      <c r="M28" s="197" t="str">
        <f>VLOOKUP(D28,'[1]planilla epd salto 2012'!$A$1:$CR$40,15,FALSE)</f>
        <v>0.27</v>
      </c>
      <c r="N28" s="196" t="str">
        <f>VLOOKUP(D28,'[1]planilla epd salto 2012'!$A$1:$CR$40,16,FALSE)</f>
        <v xml:space="preserve"> 34.9</v>
      </c>
      <c r="O28" s="197" t="str">
        <f>VLOOKUP(D28,'[1]planilla epd salto 2012'!$A$1:$CR$40,17,FALSE)</f>
        <v>0.26</v>
      </c>
      <c r="P28" s="196" t="str">
        <f>VLOOKUP(D28,'[1]planilla epd salto 2012'!$A$1:$CR$40,18,FALSE)</f>
        <v xml:space="preserve"> 38.7</v>
      </c>
      <c r="Q28" s="197" t="str">
        <f>VLOOKUP(D28,'[1]planilla epd salto 2012'!$A$1:$CR$40,19,FALSE)</f>
        <v>0.25</v>
      </c>
      <c r="R28" s="196" t="str">
        <f>VLOOKUP(D28,'[1]planilla epd salto 2012'!$A$1:$CR$40,20,FALSE)</f>
        <v xml:space="preserve"> 38.1</v>
      </c>
      <c r="S28" s="197" t="str">
        <f>VLOOKUP(D28,'[1]planilla epd salto 2012'!$A$1:$CR$40,21,FALSE)</f>
        <v>0.20</v>
      </c>
      <c r="T28" s="196" t="str">
        <f>VLOOKUP(D28,'[1]planilla epd salto 2012'!$A$1:$CR$40,22,FALSE)</f>
        <v xml:space="preserve">  4.5</v>
      </c>
      <c r="U28" s="197" t="str">
        <f>VLOOKUP(D28,'[1]planilla epd salto 2012'!$A$1:$CR$40,23,FALSE)</f>
        <v>0.12</v>
      </c>
      <c r="V28" s="196" t="str">
        <f>VLOOKUP(D28,'[1]planilla epd salto 2012'!$A$1:$CR$40,24,FALSE)</f>
        <v xml:space="preserve">  2.770</v>
      </c>
      <c r="W28" s="197" t="str">
        <f>VLOOKUP(D28,'[1]planilla epd salto 2012'!$A$1:$CR$40,25,FALSE)</f>
        <v>0.19</v>
      </c>
      <c r="X28" s="196" t="str">
        <f>VLOOKUP(D28,'[1]planilla epd salto 2012'!$A$1:$CR$40,26,FALSE)</f>
        <v xml:space="preserve">  0.050</v>
      </c>
      <c r="Y28" s="197" t="str">
        <f>VLOOKUP(D28,'[1]planilla epd salto 2012'!$A$1:$CR$40,27,FALSE)</f>
        <v>0.17</v>
      </c>
      <c r="Z28" s="196" t="str">
        <f>VLOOKUP(D28,'[1]planilla epd salto 2012'!$A$1:$CR$40,28,FALSE)</f>
        <v xml:space="preserve">  0.50</v>
      </c>
      <c r="AA28" s="197" t="str">
        <f>VLOOKUP(D28,'[1]planilla epd salto 2012'!$A$1:$CR$40,29,FALSE)</f>
        <v>0.15</v>
      </c>
      <c r="AB28" s="198" t="str">
        <f>VLOOKUP(D28,'[1]planilla epd salto 2012'!$A$1:$CR$40,30,FALSE)</f>
        <v xml:space="preserve">       112</v>
      </c>
    </row>
    <row r="29" spans="1:28" ht="13.8">
      <c r="A29" s="151"/>
      <c r="B29" s="211"/>
      <c r="C29" s="179"/>
      <c r="D29" s="179"/>
      <c r="E29" s="180"/>
      <c r="F29" s="180"/>
      <c r="G29" s="180"/>
      <c r="H29" s="219"/>
      <c r="I29" s="220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0"/>
      <c r="AA29" s="170"/>
      <c r="AB29" s="170"/>
    </row>
    <row r="30" spans="1:28" ht="14.4">
      <c r="A30" s="151"/>
      <c r="B30" s="172"/>
      <c r="C30" s="184" t="s">
        <v>262</v>
      </c>
      <c r="D30" s="185"/>
      <c r="E30" s="186"/>
      <c r="F30" s="186"/>
      <c r="G30" s="186"/>
      <c r="H30" s="186"/>
      <c r="I30" s="186"/>
      <c r="J30" s="189"/>
      <c r="K30" s="190"/>
      <c r="L30" s="189"/>
      <c r="M30" s="190"/>
      <c r="N30" s="189"/>
      <c r="O30" s="190"/>
      <c r="P30" s="175"/>
      <c r="Q30" s="176"/>
      <c r="R30" s="175"/>
      <c r="S30" s="176"/>
      <c r="T30" s="175"/>
      <c r="U30" s="176"/>
      <c r="V30" s="175"/>
      <c r="W30" s="176"/>
      <c r="X30" s="175"/>
      <c r="Y30" s="176"/>
      <c r="Z30" s="170"/>
      <c r="AA30" s="170"/>
      <c r="AB30" s="170"/>
    </row>
    <row r="31" spans="1:28" ht="13.8">
      <c r="A31" s="151" t="s">
        <v>263</v>
      </c>
      <c r="B31" s="191" t="s">
        <v>250</v>
      </c>
      <c r="C31" s="192">
        <v>18</v>
      </c>
      <c r="D31" s="193">
        <v>20</v>
      </c>
      <c r="E31" s="193"/>
      <c r="F31" s="193">
        <f>VLOOKUP(D31,'[1]planilla epd salto 2012'!$A$1:$CR$40,8,FALSE)</f>
        <v>30</v>
      </c>
      <c r="G31" s="193">
        <v>389</v>
      </c>
      <c r="H31" s="194">
        <f>(G31-F31)/($G$2-I31)</f>
        <v>0.94225721784776906</v>
      </c>
      <c r="I31" s="195">
        <f>VLOOKUP(D31,'[1]planilla epd salto 2012'!$A$1:$CR$40,7,FALSE)</f>
        <v>40813</v>
      </c>
      <c r="J31" s="196" t="str">
        <f>VLOOKUP(D31,'[1]planilla epd salto 2012'!$A$1:$CR$40,12,FALSE)</f>
        <v xml:space="preserve">  0.5</v>
      </c>
      <c r="K31" s="197" t="str">
        <f>VLOOKUP(D31,'[1]planilla epd salto 2012'!$A$1:$CR$40,13,FALSE)</f>
        <v>0.33</v>
      </c>
      <c r="L31" s="196" t="str">
        <f>VLOOKUP(D31,'[1]planilla epd salto 2012'!$A$1:$CR$40,14,FALSE)</f>
        <v xml:space="preserve"> 17.6</v>
      </c>
      <c r="M31" s="197" t="str">
        <f>VLOOKUP(D31,'[1]planilla epd salto 2012'!$A$1:$CR$40,15,FALSE)</f>
        <v>0.24</v>
      </c>
      <c r="N31" s="196" t="str">
        <f>VLOOKUP(D31,'[1]planilla epd salto 2012'!$A$1:$CR$40,16,FALSE)</f>
        <v xml:space="preserve"> 35.4</v>
      </c>
      <c r="O31" s="197" t="str">
        <f>VLOOKUP(D31,'[1]planilla epd salto 2012'!$A$1:$CR$40,17,FALSE)</f>
        <v>0.23</v>
      </c>
      <c r="P31" s="196" t="str">
        <f>VLOOKUP(D31,'[1]planilla epd salto 2012'!$A$1:$CR$40,18,FALSE)</f>
        <v xml:space="preserve"> 38.4</v>
      </c>
      <c r="Q31" s="197" t="str">
        <f>VLOOKUP(D31,'[1]planilla epd salto 2012'!$A$1:$CR$40,19,FALSE)</f>
        <v>0.22</v>
      </c>
      <c r="R31" s="196" t="str">
        <f>VLOOKUP(D31,'[1]planilla epd salto 2012'!$A$1:$CR$40,20,FALSE)</f>
        <v xml:space="preserve"> 32.2</v>
      </c>
      <c r="S31" s="197" t="str">
        <f>VLOOKUP(D31,'[1]planilla epd salto 2012'!$A$1:$CR$40,21,FALSE)</f>
        <v>0.17</v>
      </c>
      <c r="T31" s="196" t="str">
        <f>VLOOKUP(D31,'[1]planilla epd salto 2012'!$A$1:$CR$40,22,FALSE)</f>
        <v xml:space="preserve">  3.8</v>
      </c>
      <c r="U31" s="197" t="str">
        <f>VLOOKUP(D31,'[1]planilla epd salto 2012'!$A$1:$CR$40,23,FALSE)</f>
        <v>0.09</v>
      </c>
      <c r="V31" s="196" t="str">
        <f>VLOOKUP(D31,'[1]planilla epd salto 2012'!$A$1:$CR$40,24,FALSE)</f>
        <v xml:space="preserve">  2.710</v>
      </c>
      <c r="W31" s="197" t="str">
        <f>VLOOKUP(D31,'[1]planilla epd salto 2012'!$A$1:$CR$40,25,FALSE)</f>
        <v>0.17</v>
      </c>
      <c r="X31" s="196" t="str">
        <f>VLOOKUP(D31,'[1]planilla epd salto 2012'!$A$1:$CR$40,26,FALSE)</f>
        <v xml:space="preserve">  0.150</v>
      </c>
      <c r="Y31" s="197" t="str">
        <f>VLOOKUP(D31,'[1]planilla epd salto 2012'!$A$1:$CR$40,27,FALSE)</f>
        <v>0.16</v>
      </c>
      <c r="Z31" s="196" t="str">
        <f>VLOOKUP(D31,'[1]planilla epd salto 2012'!$A$1:$CR$40,28,FALSE)</f>
        <v xml:space="preserve">  0.70</v>
      </c>
      <c r="AA31" s="197" t="str">
        <f>VLOOKUP(D31,'[1]planilla epd salto 2012'!$A$1:$CR$40,29,FALSE)</f>
        <v>0.13</v>
      </c>
      <c r="AB31" s="198" t="str">
        <f>VLOOKUP(D31,'[1]planilla epd salto 2012'!$A$1:$CR$40,30,FALSE)</f>
        <v xml:space="preserve">        93</v>
      </c>
    </row>
    <row r="32" spans="1:28" ht="13.8">
      <c r="A32" s="151"/>
      <c r="B32" s="172"/>
      <c r="C32" s="173"/>
      <c r="D32" s="173"/>
      <c r="E32" s="174"/>
      <c r="F32" s="174"/>
      <c r="G32" s="174"/>
      <c r="H32" s="174"/>
      <c r="I32" s="174"/>
      <c r="J32" s="175"/>
      <c r="K32" s="176"/>
      <c r="L32" s="175"/>
      <c r="M32" s="176"/>
      <c r="N32" s="175"/>
      <c r="O32" s="176"/>
      <c r="P32" s="175"/>
      <c r="Q32" s="176"/>
      <c r="R32" s="175"/>
      <c r="S32" s="176"/>
      <c r="T32" s="175"/>
      <c r="U32" s="176"/>
      <c r="V32" s="175"/>
      <c r="W32" s="176"/>
      <c r="X32" s="175"/>
      <c r="Y32" s="176"/>
      <c r="Z32" s="170"/>
      <c r="AA32" s="170"/>
      <c r="AB32" s="170"/>
    </row>
    <row r="33" spans="1:28" ht="14.4">
      <c r="A33" s="151"/>
      <c r="B33" s="172"/>
      <c r="C33" s="184" t="s">
        <v>264</v>
      </c>
      <c r="D33" s="221"/>
      <c r="E33" s="185"/>
      <c r="F33" s="221"/>
      <c r="G33" s="186"/>
      <c r="H33" s="186"/>
      <c r="I33" s="186"/>
      <c r="J33" s="186"/>
      <c r="K33" s="185"/>
      <c r="L33" s="190"/>
      <c r="M33" s="185"/>
      <c r="N33" s="190"/>
      <c r="O33" s="185"/>
      <c r="P33" s="222"/>
      <c r="Q33" s="173"/>
      <c r="R33" s="222"/>
      <c r="S33" s="173"/>
      <c r="T33" s="222"/>
      <c r="U33" s="173"/>
      <c r="V33" s="222"/>
      <c r="W33" s="173"/>
      <c r="X33" s="222"/>
      <c r="Y33" s="173"/>
      <c r="Z33" s="170"/>
      <c r="AA33" s="170"/>
      <c r="AB33" s="170"/>
    </row>
    <row r="34" spans="1:28" ht="13.8">
      <c r="A34" s="151" t="s">
        <v>265</v>
      </c>
      <c r="B34" s="218" t="s">
        <v>261</v>
      </c>
      <c r="C34" s="192">
        <v>19</v>
      </c>
      <c r="D34" s="193">
        <v>4366</v>
      </c>
      <c r="E34" s="193" t="str">
        <f>VLOOKUP(D34,'[1]planilla epd salto 2012'!$A$1:$CR$40,9,FALSE)</f>
        <v>TE</v>
      </c>
      <c r="F34" s="193">
        <f>VLOOKUP(D34,'[1]planilla epd salto 2012'!$A$1:$CR$40,8,FALSE)</f>
        <v>38</v>
      </c>
      <c r="G34" s="193">
        <v>570</v>
      </c>
      <c r="H34" s="194">
        <f>(G34-F34)/($G$2-I34)</f>
        <v>1.033009708737864</v>
      </c>
      <c r="I34" s="195">
        <f>VLOOKUP(D34,'[1]planilla epd salto 2012'!$A$1:$CR$40,7,FALSE)</f>
        <v>40679</v>
      </c>
      <c r="J34" s="196" t="str">
        <f>VLOOKUP(D34,'[1]planilla epd salto 2012'!$A$1:$CR$40,12,FALSE)</f>
        <v xml:space="preserve">  1.6</v>
      </c>
      <c r="K34" s="197" t="str">
        <f>VLOOKUP(D34,'[1]planilla epd salto 2012'!$A$1:$CR$40,13,FALSE)</f>
        <v>0.21</v>
      </c>
      <c r="L34" s="196" t="str">
        <f>VLOOKUP(D34,'[1]planilla epd salto 2012'!$A$1:$CR$40,14,FALSE)</f>
        <v xml:space="preserve"> 19.1</v>
      </c>
      <c r="M34" s="197" t="str">
        <f>VLOOKUP(D34,'[1]planilla epd salto 2012'!$A$1:$CR$40,15,FALSE)</f>
        <v>0.18</v>
      </c>
      <c r="N34" s="196" t="str">
        <f>VLOOKUP(D34,'[1]planilla epd salto 2012'!$A$1:$CR$40,16,FALSE)</f>
        <v xml:space="preserve"> 34.2</v>
      </c>
      <c r="O34" s="197" t="str">
        <f>VLOOKUP(D34,'[1]planilla epd salto 2012'!$A$1:$CR$40,17,FALSE)</f>
        <v>0.19</v>
      </c>
      <c r="P34" s="196" t="str">
        <f>VLOOKUP(D34,'[1]planilla epd salto 2012'!$A$1:$CR$40,18,FALSE)</f>
        <v xml:space="preserve"> 40.7</v>
      </c>
      <c r="Q34" s="197" t="str">
        <f>VLOOKUP(D34,'[1]planilla epd salto 2012'!$A$1:$CR$40,19,FALSE)</f>
        <v>0.18</v>
      </c>
      <c r="R34" s="196" t="str">
        <f>VLOOKUP(D34,'[1]planilla epd salto 2012'!$A$1:$CR$40,20,FALSE)</f>
        <v xml:space="preserve"> 47.9</v>
      </c>
      <c r="S34" s="197" t="str">
        <f>VLOOKUP(D34,'[1]planilla epd salto 2012'!$A$1:$CR$40,21,FALSE)</f>
        <v>0.15</v>
      </c>
      <c r="T34" s="196" t="str">
        <f>VLOOKUP(D34,'[1]planilla epd salto 2012'!$A$1:$CR$40,22,FALSE)</f>
        <v xml:space="preserve">  2.9</v>
      </c>
      <c r="U34" s="197" t="str">
        <f>VLOOKUP(D34,'[1]planilla epd salto 2012'!$A$1:$CR$40,23,FALSE)</f>
        <v>0.08</v>
      </c>
      <c r="V34" s="196" t="str">
        <f>VLOOKUP(D34,'[1]planilla epd salto 2012'!$A$1:$CR$40,24,FALSE)</f>
        <v xml:space="preserve">  2.770</v>
      </c>
      <c r="W34" s="197" t="str">
        <f>VLOOKUP(D34,'[1]planilla epd salto 2012'!$A$1:$CR$40,25,FALSE)</f>
        <v>0.15</v>
      </c>
      <c r="X34" s="196" t="str">
        <f>VLOOKUP(D34,'[1]planilla epd salto 2012'!$A$1:$CR$40,26,FALSE)</f>
        <v xml:space="preserve">  0.150</v>
      </c>
      <c r="Y34" s="197" t="str">
        <f>VLOOKUP(D34,'[1]planilla epd salto 2012'!$A$1:$CR$40,27,FALSE)</f>
        <v>0.16</v>
      </c>
      <c r="Z34" s="196" t="str">
        <f>VLOOKUP(D34,'[1]planilla epd salto 2012'!$A$1:$CR$40,28,FALSE)</f>
        <v xml:space="preserve">  0.40</v>
      </c>
      <c r="AA34" s="197" t="str">
        <f>VLOOKUP(D34,'[1]planilla epd salto 2012'!$A$1:$CR$40,29,FALSE)</f>
        <v>0.12</v>
      </c>
      <c r="AB34" s="198" t="str">
        <f>VLOOKUP(D34,'[1]planilla epd salto 2012'!$A$1:$CR$40,30,FALSE)</f>
        <v xml:space="preserve">        91</v>
      </c>
    </row>
    <row r="35" spans="1:28" ht="13.8">
      <c r="A35" s="151"/>
      <c r="B35" s="172"/>
      <c r="C35" s="173"/>
      <c r="D35" s="173"/>
      <c r="E35" s="174"/>
      <c r="F35" s="174"/>
      <c r="G35" s="174"/>
      <c r="H35" s="174"/>
      <c r="I35" s="174"/>
      <c r="J35" s="175"/>
      <c r="K35" s="176"/>
      <c r="L35" s="175"/>
      <c r="M35" s="176"/>
      <c r="N35" s="175"/>
      <c r="O35" s="176"/>
      <c r="P35" s="175"/>
      <c r="Q35" s="176"/>
      <c r="R35" s="175"/>
      <c r="S35" s="176"/>
      <c r="T35" s="175"/>
      <c r="U35" s="176"/>
      <c r="V35" s="175"/>
      <c r="W35" s="176"/>
      <c r="X35" s="175"/>
      <c r="Y35" s="176"/>
      <c r="Z35" s="170"/>
      <c r="AA35" s="170"/>
      <c r="AB35" s="170"/>
    </row>
    <row r="36" spans="1:28" ht="14.4">
      <c r="A36" s="151"/>
      <c r="B36" s="172"/>
      <c r="C36" s="184" t="s">
        <v>266</v>
      </c>
      <c r="D36" s="185"/>
      <c r="E36" s="186"/>
      <c r="F36" s="186"/>
      <c r="G36" s="186"/>
      <c r="H36" s="186"/>
      <c r="I36" s="186"/>
      <c r="J36" s="189"/>
      <c r="K36" s="190"/>
      <c r="L36" s="189"/>
      <c r="M36" s="190"/>
      <c r="N36" s="189"/>
      <c r="O36" s="176"/>
      <c r="P36" s="175"/>
      <c r="Q36" s="176"/>
      <c r="R36" s="175"/>
      <c r="S36" s="176"/>
      <c r="T36" s="175"/>
      <c r="U36" s="176"/>
      <c r="V36" s="175"/>
      <c r="W36" s="176"/>
      <c r="X36" s="175"/>
      <c r="Y36" s="176"/>
      <c r="Z36" s="170"/>
      <c r="AA36" s="170"/>
      <c r="AB36" s="170"/>
    </row>
    <row r="37" spans="1:28" ht="13.8">
      <c r="A37" s="151" t="s">
        <v>267</v>
      </c>
      <c r="B37" s="191" t="s">
        <v>256</v>
      </c>
      <c r="C37" s="192">
        <v>20</v>
      </c>
      <c r="D37" s="193">
        <v>455</v>
      </c>
      <c r="E37" s="193"/>
      <c r="F37" s="193">
        <f>VLOOKUP(D37,'[1]planilla epd salto 2012'!$A$1:$CR$40,8,FALSE)</f>
        <v>34</v>
      </c>
      <c r="G37" s="193">
        <v>600</v>
      </c>
      <c r="H37" s="194">
        <f>(G37-F37)/($G$2-I37)</f>
        <v>0.81791907514450868</v>
      </c>
      <c r="I37" s="195">
        <f>VLOOKUP(D37,'[1]planilla epd salto 2012'!$A$1:$CR$40,7,FALSE)</f>
        <v>40502</v>
      </c>
      <c r="J37" s="196" t="str">
        <f>VLOOKUP(D37,'[1]planilla epd salto 2012'!$A$1:$CR$40,12,FALSE)</f>
        <v xml:space="preserve">  2.0</v>
      </c>
      <c r="K37" s="197" t="str">
        <f>VLOOKUP(D37,'[1]planilla epd salto 2012'!$A$1:$CR$40,13,FALSE)</f>
        <v>0.36</v>
      </c>
      <c r="L37" s="196" t="str">
        <f>VLOOKUP(D37,'[1]planilla epd salto 2012'!$A$1:$CR$40,14,FALSE)</f>
        <v xml:space="preserve"> 23.5</v>
      </c>
      <c r="M37" s="197" t="str">
        <f>VLOOKUP(D37,'[1]planilla epd salto 2012'!$A$1:$CR$40,15,FALSE)</f>
        <v>0.28</v>
      </c>
      <c r="N37" s="196" t="str">
        <f>VLOOKUP(D37,'[1]planilla epd salto 2012'!$A$1:$CR$40,16,FALSE)</f>
        <v xml:space="preserve"> 43.5</v>
      </c>
      <c r="O37" s="197" t="str">
        <f>VLOOKUP(D37,'[1]planilla epd salto 2012'!$A$1:$CR$40,17,FALSE)</f>
        <v>0.30</v>
      </c>
      <c r="P37" s="196" t="str">
        <f>VLOOKUP(D37,'[1]planilla epd salto 2012'!$A$1:$CR$40,18,FALSE)</f>
        <v xml:space="preserve"> 46.4</v>
      </c>
      <c r="Q37" s="197" t="str">
        <f>VLOOKUP(D37,'[1]planilla epd salto 2012'!$A$1:$CR$40,19,FALSE)</f>
        <v>0.26</v>
      </c>
      <c r="R37" s="196" t="str">
        <f>VLOOKUP(D37,'[1]planilla epd salto 2012'!$A$1:$CR$40,20,FALSE)</f>
        <v xml:space="preserve"> 45.9</v>
      </c>
      <c r="S37" s="197" t="str">
        <f>VLOOKUP(D37,'[1]planilla epd salto 2012'!$A$1:$CR$40,21,FALSE)</f>
        <v>0.20</v>
      </c>
      <c r="T37" s="196" t="str">
        <f>VLOOKUP(D37,'[1]planilla epd salto 2012'!$A$1:$CR$40,22,FALSE)</f>
        <v xml:space="preserve">  6.2</v>
      </c>
      <c r="U37" s="197" t="str">
        <f>VLOOKUP(D37,'[1]planilla epd salto 2012'!$A$1:$CR$40,23,FALSE)</f>
        <v>0.09</v>
      </c>
      <c r="V37" s="196" t="str">
        <f>VLOOKUP(D37,'[1]planilla epd salto 2012'!$A$1:$CR$40,24,FALSE)</f>
        <v xml:space="preserve">  3.230</v>
      </c>
      <c r="W37" s="197" t="str">
        <f>VLOOKUP(D37,'[1]planilla epd salto 2012'!$A$1:$CR$40,25,FALSE)</f>
        <v>0.21</v>
      </c>
      <c r="X37" s="196" t="str">
        <f>VLOOKUP(D37,'[1]planilla epd salto 2012'!$A$1:$CR$40,26,FALSE)</f>
        <v xml:space="preserve">  0.180</v>
      </c>
      <c r="Y37" s="197" t="str">
        <f>VLOOKUP(D37,'[1]planilla epd salto 2012'!$A$1:$CR$40,27,FALSE)</f>
        <v>0.23</v>
      </c>
      <c r="Z37" s="196" t="str">
        <f>VLOOKUP(D37,'[1]planilla epd salto 2012'!$A$1:$CR$40,28,FALSE)</f>
        <v xml:space="preserve">  0.90</v>
      </c>
      <c r="AA37" s="197" t="str">
        <f>VLOOKUP(D37,'[1]planilla epd salto 2012'!$A$1:$CR$40,29,FALSE)</f>
        <v>0.12</v>
      </c>
      <c r="AB37" s="198" t="str">
        <f>VLOOKUP(D37,'[1]planilla epd salto 2012'!$A$1:$CR$40,30,FALSE)</f>
        <v xml:space="preserve">       131</v>
      </c>
    </row>
    <row r="38" spans="1:28" ht="13.8">
      <c r="A38" s="151"/>
      <c r="B38" s="172"/>
      <c r="C38" s="173"/>
      <c r="D38" s="173"/>
      <c r="E38" s="174"/>
      <c r="F38" s="174"/>
      <c r="G38" s="174"/>
      <c r="H38" s="174"/>
      <c r="I38" s="174"/>
      <c r="J38" s="175"/>
      <c r="K38" s="176"/>
      <c r="L38" s="175"/>
      <c r="M38" s="176"/>
      <c r="N38" s="175"/>
      <c r="O38" s="176"/>
      <c r="P38" s="175"/>
      <c r="Q38" s="176"/>
      <c r="R38" s="175"/>
      <c r="S38" s="176"/>
      <c r="T38" s="175"/>
      <c r="U38" s="176"/>
      <c r="V38" s="175"/>
      <c r="W38" s="176"/>
      <c r="X38" s="175"/>
      <c r="Y38" s="176"/>
      <c r="Z38" s="170"/>
      <c r="AA38" s="170"/>
      <c r="AB38" s="170"/>
    </row>
    <row r="39" spans="1:28" ht="14.4">
      <c r="A39" s="151"/>
      <c r="B39" s="172"/>
      <c r="C39" s="184" t="s">
        <v>268</v>
      </c>
      <c r="D39" s="185"/>
      <c r="E39" s="186"/>
      <c r="F39" s="186"/>
      <c r="G39" s="186"/>
      <c r="H39" s="186"/>
      <c r="I39" s="186"/>
      <c r="J39" s="189"/>
      <c r="K39" s="190"/>
      <c r="L39" s="189"/>
      <c r="M39" s="190"/>
      <c r="N39" s="189"/>
      <c r="O39" s="190"/>
      <c r="P39" s="189"/>
      <c r="Q39" s="176"/>
      <c r="R39" s="175"/>
      <c r="S39" s="176"/>
      <c r="T39" s="175"/>
      <c r="U39" s="176"/>
      <c r="V39" s="175"/>
      <c r="W39" s="176"/>
      <c r="X39" s="175"/>
      <c r="Y39" s="176"/>
      <c r="Z39" s="170"/>
      <c r="AA39" s="170"/>
      <c r="AB39" s="170"/>
    </row>
    <row r="40" spans="1:28" ht="13.8">
      <c r="A40" s="151" t="s">
        <v>269</v>
      </c>
      <c r="B40" s="223" t="s">
        <v>270</v>
      </c>
      <c r="C40" s="224">
        <v>23</v>
      </c>
      <c r="D40" s="225" t="s">
        <v>271</v>
      </c>
      <c r="E40" s="226"/>
      <c r="F40" s="193">
        <v>42</v>
      </c>
      <c r="G40" s="193">
        <v>622</v>
      </c>
      <c r="H40" s="194">
        <f>+(G40-F40)/($G$2-I40)</f>
        <v>0.76618229854689568</v>
      </c>
      <c r="I40" s="227">
        <v>40437</v>
      </c>
      <c r="J40" s="225" t="s">
        <v>272</v>
      </c>
      <c r="K40" s="197" t="s">
        <v>273</v>
      </c>
      <c r="L40" s="225" t="s">
        <v>274</v>
      </c>
      <c r="M40" s="197" t="s">
        <v>275</v>
      </c>
      <c r="N40" s="225" t="s">
        <v>276</v>
      </c>
      <c r="O40" s="197" t="s">
        <v>277</v>
      </c>
      <c r="P40" s="225" t="s">
        <v>278</v>
      </c>
      <c r="Q40" s="197" t="s">
        <v>279</v>
      </c>
      <c r="R40" s="225" t="s">
        <v>280</v>
      </c>
      <c r="S40" s="197" t="s">
        <v>281</v>
      </c>
      <c r="T40" s="225" t="s">
        <v>282</v>
      </c>
      <c r="U40" s="197" t="s">
        <v>283</v>
      </c>
      <c r="V40" s="225" t="s">
        <v>284</v>
      </c>
      <c r="W40" s="197" t="s">
        <v>285</v>
      </c>
      <c r="X40" s="225" t="s">
        <v>286</v>
      </c>
      <c r="Y40" s="197" t="s">
        <v>287</v>
      </c>
      <c r="Z40" s="225" t="s">
        <v>288</v>
      </c>
      <c r="AA40" s="228" t="s">
        <v>289</v>
      </c>
      <c r="AB40" s="229">
        <v>114</v>
      </c>
    </row>
    <row r="41" spans="1:28" ht="13.8">
      <c r="A41" s="151"/>
      <c r="B41" s="202"/>
      <c r="C41" s="230"/>
      <c r="D41" s="204"/>
      <c r="E41" s="205"/>
      <c r="F41" s="206"/>
      <c r="G41" s="206"/>
      <c r="H41" s="207"/>
      <c r="I41" s="208"/>
      <c r="J41" s="204"/>
      <c r="K41" s="209"/>
      <c r="L41" s="204"/>
      <c r="M41" s="209"/>
      <c r="N41" s="204"/>
      <c r="O41" s="209"/>
      <c r="P41" s="204"/>
      <c r="Q41" s="209"/>
      <c r="R41" s="204"/>
      <c r="S41" s="209"/>
      <c r="T41" s="204"/>
      <c r="U41" s="209"/>
      <c r="V41" s="204"/>
      <c r="W41" s="209"/>
      <c r="X41" s="204"/>
      <c r="Y41" s="209"/>
      <c r="Z41" s="204"/>
      <c r="AA41" s="209"/>
      <c r="AB41" s="206"/>
    </row>
    <row r="42" spans="1:28" ht="13.8">
      <c r="A42" s="151" t="s">
        <v>290</v>
      </c>
      <c r="B42" s="191" t="s">
        <v>250</v>
      </c>
      <c r="C42" s="192">
        <v>21</v>
      </c>
      <c r="D42" s="193">
        <v>6</v>
      </c>
      <c r="E42" s="193"/>
      <c r="F42" s="193">
        <f>VLOOKUP(D42,'[1]planilla epd salto 2012'!$A$1:$CR$40,8,FALSE)</f>
        <v>38</v>
      </c>
      <c r="G42" s="193">
        <v>702</v>
      </c>
      <c r="H42" s="194">
        <f>(G42-F42)/($G$2-I42)</f>
        <v>0.86571056062581486</v>
      </c>
      <c r="I42" s="195">
        <f>VLOOKUP(D42,'[1]planilla epd salto 2012'!$A$1:$CR$40,7,FALSE)</f>
        <v>40427</v>
      </c>
      <c r="J42" s="196" t="str">
        <f>VLOOKUP(D42,'[1]planilla epd salto 2012'!$A$1:$CR$40,12,FALSE)</f>
        <v xml:space="preserve">  2.0</v>
      </c>
      <c r="K42" s="197" t="str">
        <f>VLOOKUP(D42,'[1]planilla epd salto 2012'!$A$1:$CR$40,13,FALSE)</f>
        <v>0.33</v>
      </c>
      <c r="L42" s="196" t="str">
        <f>VLOOKUP(D42,'[1]planilla epd salto 2012'!$A$1:$CR$40,14,FALSE)</f>
        <v xml:space="preserve"> 25.3</v>
      </c>
      <c r="M42" s="197" t="str">
        <f>VLOOKUP(D42,'[1]planilla epd salto 2012'!$A$1:$CR$40,15,FALSE)</f>
        <v>0.28</v>
      </c>
      <c r="N42" s="196" t="str">
        <f>VLOOKUP(D42,'[1]planilla epd salto 2012'!$A$1:$CR$40,16,FALSE)</f>
        <v xml:space="preserve"> 43.0</v>
      </c>
      <c r="O42" s="197" t="str">
        <f>VLOOKUP(D42,'[1]planilla epd salto 2012'!$A$1:$CR$40,17,FALSE)</f>
        <v>0.28</v>
      </c>
      <c r="P42" s="196" t="str">
        <f>VLOOKUP(D42,'[1]planilla epd salto 2012'!$A$1:$CR$40,18,FALSE)</f>
        <v xml:space="preserve"> 43.9</v>
      </c>
      <c r="Q42" s="197" t="str">
        <f>VLOOKUP(D42,'[1]planilla epd salto 2012'!$A$1:$CR$40,19,FALSE)</f>
        <v>0.28</v>
      </c>
      <c r="R42" s="196" t="str">
        <f>VLOOKUP(D42,'[1]planilla epd salto 2012'!$A$1:$CR$40,20,FALSE)</f>
        <v xml:space="preserve"> 39.0</v>
      </c>
      <c r="S42" s="197" t="str">
        <f>VLOOKUP(D42,'[1]planilla epd salto 2012'!$A$1:$CR$40,21,FALSE)</f>
        <v>0.24</v>
      </c>
      <c r="T42" s="196" t="str">
        <f>VLOOKUP(D42,'[1]planilla epd salto 2012'!$A$1:$CR$40,22,FALSE)</f>
        <v xml:space="preserve">  7.3</v>
      </c>
      <c r="U42" s="197" t="str">
        <f>VLOOKUP(D42,'[1]planilla epd salto 2012'!$A$1:$CR$40,23,FALSE)</f>
        <v>0.17</v>
      </c>
      <c r="V42" s="196" t="str">
        <f>VLOOKUP(D42,'[1]planilla epd salto 2012'!$A$1:$CR$40,24,FALSE)</f>
        <v xml:space="preserve">  4.130</v>
      </c>
      <c r="W42" s="197" t="str">
        <f>VLOOKUP(D42,'[1]planilla epd salto 2012'!$A$1:$CR$40,25,FALSE)</f>
        <v>0.25</v>
      </c>
      <c r="X42" s="196" t="str">
        <f>VLOOKUP(D42,'[1]planilla epd salto 2012'!$A$1:$CR$40,26,FALSE)</f>
        <v xml:space="preserve">  0.200</v>
      </c>
      <c r="Y42" s="197" t="str">
        <f>VLOOKUP(D42,'[1]planilla epd salto 2012'!$A$1:$CR$40,27,FALSE)</f>
        <v>0.26</v>
      </c>
      <c r="Z42" s="196" t="str">
        <f>VLOOKUP(D42,'[1]planilla epd salto 2012'!$A$1:$CR$40,28,FALSE)</f>
        <v xml:space="preserve">  0.40</v>
      </c>
      <c r="AA42" s="197" t="str">
        <f>VLOOKUP(D42,'[1]planilla epd salto 2012'!$A$1:$CR$40,29,FALSE)</f>
        <v>0.17</v>
      </c>
      <c r="AB42" s="198" t="str">
        <f>VLOOKUP(D42,'[1]planilla epd salto 2012'!$A$1:$CR$40,30,FALSE)</f>
        <v xml:space="preserve">       139</v>
      </c>
    </row>
    <row r="43" spans="1:28" ht="14.4">
      <c r="A43" s="151"/>
      <c r="B43" s="172"/>
      <c r="C43" s="184" t="s">
        <v>291</v>
      </c>
      <c r="D43" s="185"/>
      <c r="E43" s="186"/>
      <c r="F43" s="186"/>
      <c r="G43" s="186"/>
      <c r="H43" s="186"/>
      <c r="I43" s="186"/>
      <c r="J43" s="189"/>
      <c r="K43" s="190"/>
      <c r="L43" s="189"/>
      <c r="M43" s="190"/>
      <c r="N43" s="175"/>
      <c r="O43" s="176"/>
      <c r="P43" s="175"/>
      <c r="Q43" s="176"/>
      <c r="R43" s="175"/>
      <c r="S43" s="176"/>
      <c r="T43" s="175"/>
      <c r="U43" s="176"/>
      <c r="V43" s="175"/>
      <c r="W43" s="176"/>
      <c r="X43" s="175"/>
      <c r="Y43" s="176"/>
      <c r="Z43" s="170"/>
      <c r="AA43" s="170"/>
      <c r="AB43" s="170"/>
    </row>
    <row r="44" spans="1:28" ht="13.8">
      <c r="A44" s="151" t="s">
        <v>292</v>
      </c>
      <c r="B44" s="218" t="s">
        <v>261</v>
      </c>
      <c r="C44" s="192">
        <v>22</v>
      </c>
      <c r="D44" s="193">
        <v>5844</v>
      </c>
      <c r="E44" s="193" t="str">
        <f>VLOOKUP(D44,'[1]planilla epd salto 2012'!$A$1:$CR$40,9,FALSE)</f>
        <v>TE</v>
      </c>
      <c r="F44" s="193">
        <f>VLOOKUP(D44,'[1]planilla epd salto 2012'!$A$1:$CR$40,8,FALSE)</f>
        <v>37</v>
      </c>
      <c r="G44" s="193">
        <v>848</v>
      </c>
      <c r="H44" s="194">
        <f>(G44-F44)/($G$2-I44)</f>
        <v>0.71390845070422537</v>
      </c>
      <c r="I44" s="195">
        <f>VLOOKUP(D44,'[1]planilla epd salto 2012'!$A$1:$CR$40,7,FALSE)</f>
        <v>40058</v>
      </c>
      <c r="J44" s="196" t="str">
        <f>VLOOKUP(D44,'[1]planilla epd salto 2012'!$A$1:$CR$40,12,FALSE)</f>
        <v xml:space="preserve">  1.5</v>
      </c>
      <c r="K44" s="197" t="str">
        <f>VLOOKUP(D44,'[1]planilla epd salto 2012'!$A$1:$CR$40,13,FALSE)</f>
        <v>0.23</v>
      </c>
      <c r="L44" s="196" t="str">
        <f>VLOOKUP(D44,'[1]planilla epd salto 2012'!$A$1:$CR$40,14,FALSE)</f>
        <v xml:space="preserve"> 22.5</v>
      </c>
      <c r="M44" s="197" t="str">
        <f>VLOOKUP(D44,'[1]planilla epd salto 2012'!$A$1:$CR$40,15,FALSE)</f>
        <v>0.21</v>
      </c>
      <c r="N44" s="196" t="str">
        <f>VLOOKUP(D44,'[1]planilla epd salto 2012'!$A$1:$CR$40,16,FALSE)</f>
        <v xml:space="preserve"> 36.7</v>
      </c>
      <c r="O44" s="197" t="str">
        <f>VLOOKUP(D44,'[1]planilla epd salto 2012'!$A$1:$CR$40,17,FALSE)</f>
        <v>0.22</v>
      </c>
      <c r="P44" s="196" t="str">
        <f>VLOOKUP(D44,'[1]planilla epd salto 2012'!$A$1:$CR$40,18,FALSE)</f>
        <v xml:space="preserve"> 39.0</v>
      </c>
      <c r="Q44" s="197" t="str">
        <f>VLOOKUP(D44,'[1]planilla epd salto 2012'!$A$1:$CR$40,19,FALSE)</f>
        <v>0.22</v>
      </c>
      <c r="R44" s="196" t="str">
        <f>VLOOKUP(D44,'[1]planilla epd salto 2012'!$A$1:$CR$40,20,FALSE)</f>
        <v xml:space="preserve"> 33.5</v>
      </c>
      <c r="S44" s="197" t="str">
        <f>VLOOKUP(D44,'[1]planilla epd salto 2012'!$A$1:$CR$40,21,FALSE)</f>
        <v>0.20</v>
      </c>
      <c r="T44" s="196" t="str">
        <f>VLOOKUP(D44,'[1]planilla epd salto 2012'!$A$1:$CR$40,22,FALSE)</f>
        <v xml:space="preserve">  6.2</v>
      </c>
      <c r="U44" s="197" t="str">
        <f>VLOOKUP(D44,'[1]planilla epd salto 2012'!$A$1:$CR$40,23,FALSE)</f>
        <v>0.19</v>
      </c>
      <c r="V44" s="196" t="str">
        <f>VLOOKUP(D44,'[1]planilla epd salto 2012'!$A$1:$CR$40,24,FALSE)</f>
        <v xml:space="preserve">  3.160</v>
      </c>
      <c r="W44" s="197" t="str">
        <f>VLOOKUP(D44,'[1]planilla epd salto 2012'!$A$1:$CR$40,25,FALSE)</f>
        <v>0.19</v>
      </c>
      <c r="X44" s="196" t="str">
        <f>VLOOKUP(D44,'[1]planilla epd salto 2012'!$A$1:$CR$40,26,FALSE)</f>
        <v xml:space="preserve">  0.030</v>
      </c>
      <c r="Y44" s="197" t="str">
        <f>VLOOKUP(D44,'[1]planilla epd salto 2012'!$A$1:$CR$40,27,FALSE)</f>
        <v>0.18</v>
      </c>
      <c r="Z44" s="196" t="str">
        <f>VLOOKUP(D44,'[1]planilla epd salto 2012'!$A$1:$CR$40,28,FALSE)</f>
        <v xml:space="preserve">  0.50</v>
      </c>
      <c r="AA44" s="197" t="str">
        <f>VLOOKUP(D44,'[1]planilla epd salto 2012'!$A$1:$CR$40,29,FALSE)</f>
        <v>0.18</v>
      </c>
      <c r="AB44" s="198" t="str">
        <f>VLOOKUP(D44,'[1]planilla epd salto 2012'!$A$1:$CR$40,30,FALSE)</f>
        <v xml:space="preserve">       124</v>
      </c>
    </row>
    <row r="45" spans="1:28" ht="13.8">
      <c r="A45" s="151"/>
      <c r="B45" s="172"/>
      <c r="C45" s="173"/>
      <c r="D45" s="173"/>
      <c r="E45" s="174"/>
      <c r="F45" s="174"/>
      <c r="G45" s="174"/>
      <c r="H45" s="174"/>
      <c r="I45" s="174"/>
      <c r="J45" s="175"/>
      <c r="K45" s="176"/>
      <c r="L45" s="175"/>
      <c r="M45" s="176"/>
      <c r="N45" s="175"/>
      <c r="O45" s="176"/>
      <c r="P45" s="175"/>
      <c r="Q45" s="176"/>
      <c r="R45" s="175"/>
      <c r="S45" s="176"/>
      <c r="T45" s="175"/>
      <c r="U45" s="176"/>
      <c r="V45" s="175"/>
      <c r="W45" s="176"/>
      <c r="X45" s="175"/>
      <c r="Y45" s="176"/>
      <c r="Z45" s="170"/>
      <c r="AA45" s="170"/>
      <c r="AB45" s="170"/>
    </row>
  </sheetData>
  <mergeCells count="22">
    <mergeCell ref="J1:K1"/>
    <mergeCell ref="L1:M1"/>
    <mergeCell ref="V3:W3"/>
    <mergeCell ref="P1:Q1"/>
    <mergeCell ref="AB1:AB2"/>
    <mergeCell ref="X3:Y3"/>
    <mergeCell ref="Z3:AA3"/>
    <mergeCell ref="B7:Y7"/>
    <mergeCell ref="R1:S1"/>
    <mergeCell ref="T1:U1"/>
    <mergeCell ref="V1:W1"/>
    <mergeCell ref="C1:C3"/>
    <mergeCell ref="N1:O1"/>
    <mergeCell ref="P3:Q3"/>
    <mergeCell ref="B9:Y9"/>
    <mergeCell ref="X1:Y1"/>
    <mergeCell ref="Z1:AA1"/>
    <mergeCell ref="J3:K3"/>
    <mergeCell ref="L3:M3"/>
    <mergeCell ref="N3:O3"/>
    <mergeCell ref="R3:S3"/>
    <mergeCell ref="T3:U3"/>
  </mergeCell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6"/>
  <sheetViews>
    <sheetView tabSelected="1" topLeftCell="A73" workbookViewId="0">
      <selection activeCell="D89" sqref="D89"/>
    </sheetView>
  </sheetViews>
  <sheetFormatPr defaultColWidth="11.5546875" defaultRowHeight="13.2"/>
  <sheetData>
    <row r="1" spans="1:25" ht="18">
      <c r="A1" s="72"/>
      <c r="B1" s="72"/>
      <c r="C1" s="73" t="s">
        <v>112</v>
      </c>
      <c r="D1" s="74"/>
      <c r="E1" s="74"/>
      <c r="F1" s="7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2"/>
    </row>
    <row r="2" spans="1:25" ht="13.8">
      <c r="A2" s="72"/>
      <c r="B2" s="72"/>
      <c r="C2" s="76"/>
      <c r="D2" s="74"/>
      <c r="E2" s="77"/>
      <c r="F2" s="75"/>
      <c r="G2" s="74"/>
      <c r="H2" s="74"/>
      <c r="I2" s="78"/>
      <c r="J2" s="79"/>
      <c r="K2" s="78"/>
      <c r="L2" s="79"/>
      <c r="M2" s="78"/>
      <c r="N2" s="79"/>
      <c r="O2" s="78"/>
      <c r="P2" s="79"/>
      <c r="Q2" s="78"/>
      <c r="R2" s="79"/>
      <c r="S2" s="80"/>
      <c r="T2" s="79"/>
      <c r="U2" s="80"/>
      <c r="V2" s="79"/>
      <c r="W2" s="80"/>
      <c r="X2" s="79"/>
      <c r="Y2" s="72"/>
    </row>
    <row r="3" spans="1:25" ht="14.4">
      <c r="A3" s="81"/>
      <c r="B3" s="81"/>
      <c r="C3" s="82" t="s">
        <v>113</v>
      </c>
      <c r="D3" s="20"/>
      <c r="E3" s="20"/>
      <c r="F3" s="8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81"/>
    </row>
    <row r="4" spans="1:25" ht="13.8">
      <c r="A4" s="84"/>
      <c r="B4" s="328" t="s">
        <v>0</v>
      </c>
      <c r="C4" s="329" t="s">
        <v>114</v>
      </c>
      <c r="D4" s="328" t="s">
        <v>115</v>
      </c>
      <c r="E4" s="328" t="s">
        <v>116</v>
      </c>
      <c r="F4" s="327" t="s">
        <v>50</v>
      </c>
      <c r="G4" s="328" t="s">
        <v>117</v>
      </c>
      <c r="H4" s="328" t="s">
        <v>118</v>
      </c>
      <c r="I4" s="328" t="s">
        <v>119</v>
      </c>
      <c r="J4" s="328"/>
      <c r="K4" s="328" t="s">
        <v>120</v>
      </c>
      <c r="L4" s="328"/>
      <c r="M4" s="328" t="s">
        <v>121</v>
      </c>
      <c r="N4" s="328"/>
      <c r="O4" s="328" t="s">
        <v>122</v>
      </c>
      <c r="P4" s="328"/>
      <c r="Q4" s="328" t="s">
        <v>123</v>
      </c>
      <c r="R4" s="328"/>
      <c r="S4" s="328" t="s">
        <v>124</v>
      </c>
      <c r="T4" s="328"/>
      <c r="U4" s="328" t="s">
        <v>125</v>
      </c>
      <c r="V4" s="328"/>
      <c r="W4" s="328" t="s">
        <v>126</v>
      </c>
      <c r="X4" s="328"/>
      <c r="Y4" s="84"/>
    </row>
    <row r="5" spans="1:25" ht="13.8">
      <c r="A5" s="84"/>
      <c r="B5" s="328"/>
      <c r="C5" s="330"/>
      <c r="D5" s="328"/>
      <c r="E5" s="328"/>
      <c r="F5" s="327"/>
      <c r="G5" s="328"/>
      <c r="H5" s="328"/>
      <c r="I5" s="85" t="s">
        <v>127</v>
      </c>
      <c r="J5" s="86" t="s">
        <v>128</v>
      </c>
      <c r="K5" s="85" t="s">
        <v>127</v>
      </c>
      <c r="L5" s="86" t="s">
        <v>128</v>
      </c>
      <c r="M5" s="85" t="s">
        <v>127</v>
      </c>
      <c r="N5" s="86" t="s">
        <v>128</v>
      </c>
      <c r="O5" s="85" t="s">
        <v>127</v>
      </c>
      <c r="P5" s="86" t="s">
        <v>128</v>
      </c>
      <c r="Q5" s="85" t="s">
        <v>127</v>
      </c>
      <c r="R5" s="86" t="s">
        <v>128</v>
      </c>
      <c r="S5" s="85" t="s">
        <v>127</v>
      </c>
      <c r="T5" s="86" t="s">
        <v>128</v>
      </c>
      <c r="U5" s="85" t="s">
        <v>127</v>
      </c>
      <c r="V5" s="86" t="s">
        <v>128</v>
      </c>
      <c r="W5" s="85" t="s">
        <v>127</v>
      </c>
      <c r="X5" s="86" t="s">
        <v>128</v>
      </c>
      <c r="Y5" s="84"/>
    </row>
    <row r="6" spans="1:25" ht="13.8">
      <c r="A6" s="87" t="s">
        <v>129</v>
      </c>
      <c r="B6" s="88" t="s">
        <v>130</v>
      </c>
      <c r="C6" s="89">
        <v>63</v>
      </c>
      <c r="D6" s="90">
        <v>8811</v>
      </c>
      <c r="E6" s="91">
        <v>40785</v>
      </c>
      <c r="F6" s="92">
        <v>461</v>
      </c>
      <c r="G6" s="90" t="s">
        <v>131</v>
      </c>
      <c r="H6" s="90" t="s">
        <v>132</v>
      </c>
      <c r="I6" s="93">
        <v>0.08</v>
      </c>
      <c r="J6" s="94">
        <v>0.2</v>
      </c>
      <c r="K6" s="93">
        <v>11.26</v>
      </c>
      <c r="L6" s="94">
        <v>0.19</v>
      </c>
      <c r="M6" s="93">
        <v>-0.39</v>
      </c>
      <c r="N6" s="94">
        <v>0.17</v>
      </c>
      <c r="O6" s="93">
        <v>16.63</v>
      </c>
      <c r="P6" s="94">
        <v>0.2</v>
      </c>
      <c r="Q6" s="93"/>
      <c r="R6" s="94"/>
      <c r="S6" s="95"/>
      <c r="T6" s="94"/>
      <c r="U6" s="95"/>
      <c r="V6" s="94"/>
      <c r="W6" s="95"/>
      <c r="X6" s="94"/>
      <c r="Y6" s="72"/>
    </row>
    <row r="7" spans="1:25" ht="13.8">
      <c r="A7" s="87" t="s">
        <v>133</v>
      </c>
      <c r="B7" s="88" t="s">
        <v>134</v>
      </c>
      <c r="C7" s="89">
        <v>62</v>
      </c>
      <c r="D7" s="90">
        <v>1759</v>
      </c>
      <c r="E7" s="91">
        <v>40812</v>
      </c>
      <c r="F7" s="92">
        <v>472</v>
      </c>
      <c r="G7" s="90" t="s">
        <v>135</v>
      </c>
      <c r="H7" s="90"/>
      <c r="I7" s="93">
        <v>1.51</v>
      </c>
      <c r="J7" s="94">
        <v>0.26</v>
      </c>
      <c r="K7" s="93">
        <v>17.29</v>
      </c>
      <c r="L7" s="94">
        <v>0.24</v>
      </c>
      <c r="M7" s="93">
        <v>-4.3</v>
      </c>
      <c r="N7" s="94">
        <v>0.16</v>
      </c>
      <c r="O7" s="93">
        <v>16.09</v>
      </c>
      <c r="P7" s="94">
        <v>0.23</v>
      </c>
      <c r="Q7" s="93">
        <v>0.74</v>
      </c>
      <c r="R7" s="94">
        <v>0.11</v>
      </c>
      <c r="S7" s="95">
        <v>-0.78</v>
      </c>
      <c r="T7" s="94">
        <v>0.14000000000000001</v>
      </c>
      <c r="U7" s="95">
        <v>-0.17699999999999999</v>
      </c>
      <c r="V7" s="94">
        <v>0.1</v>
      </c>
      <c r="W7" s="95"/>
      <c r="X7" s="94"/>
      <c r="Y7" s="72"/>
    </row>
    <row r="8" spans="1:25" ht="13.8">
      <c r="A8" s="72"/>
      <c r="B8" s="72"/>
      <c r="C8" s="76"/>
      <c r="D8" s="74"/>
      <c r="E8" s="77"/>
      <c r="F8" s="75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2"/>
    </row>
    <row r="9" spans="1:25" ht="14.4">
      <c r="A9" s="81"/>
      <c r="B9" s="81"/>
      <c r="C9" s="82" t="s">
        <v>136</v>
      </c>
      <c r="D9" s="20"/>
      <c r="E9" s="21"/>
      <c r="F9" s="8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81"/>
    </row>
    <row r="10" spans="1:25" ht="13.8">
      <c r="A10" s="84"/>
      <c r="B10" s="328" t="s">
        <v>0</v>
      </c>
      <c r="C10" s="329" t="s">
        <v>114</v>
      </c>
      <c r="D10" s="328" t="s">
        <v>115</v>
      </c>
      <c r="E10" s="328" t="s">
        <v>116</v>
      </c>
      <c r="F10" s="327" t="s">
        <v>50</v>
      </c>
      <c r="G10" s="328" t="s">
        <v>117</v>
      </c>
      <c r="H10" s="328" t="s">
        <v>118</v>
      </c>
      <c r="I10" s="328" t="s">
        <v>119</v>
      </c>
      <c r="J10" s="328"/>
      <c r="K10" s="328" t="s">
        <v>120</v>
      </c>
      <c r="L10" s="328"/>
      <c r="M10" s="328" t="s">
        <v>121</v>
      </c>
      <c r="N10" s="328"/>
      <c r="O10" s="328" t="s">
        <v>122</v>
      </c>
      <c r="P10" s="328"/>
      <c r="Q10" s="328" t="s">
        <v>123</v>
      </c>
      <c r="R10" s="328"/>
      <c r="S10" s="328" t="s">
        <v>124</v>
      </c>
      <c r="T10" s="328"/>
      <c r="U10" s="328" t="s">
        <v>125</v>
      </c>
      <c r="V10" s="328"/>
      <c r="W10" s="328" t="s">
        <v>126</v>
      </c>
      <c r="X10" s="328"/>
      <c r="Y10" s="84"/>
    </row>
    <row r="11" spans="1:25" ht="13.8">
      <c r="A11" s="84"/>
      <c r="B11" s="328"/>
      <c r="C11" s="330"/>
      <c r="D11" s="328"/>
      <c r="E11" s="328"/>
      <c r="F11" s="327"/>
      <c r="G11" s="328"/>
      <c r="H11" s="328"/>
      <c r="I11" s="85" t="s">
        <v>127</v>
      </c>
      <c r="J11" s="86" t="s">
        <v>128</v>
      </c>
      <c r="K11" s="85" t="s">
        <v>127</v>
      </c>
      <c r="L11" s="86" t="s">
        <v>128</v>
      </c>
      <c r="M11" s="85" t="s">
        <v>127</v>
      </c>
      <c r="N11" s="86" t="s">
        <v>128</v>
      </c>
      <c r="O11" s="85" t="s">
        <v>127</v>
      </c>
      <c r="P11" s="86" t="s">
        <v>128</v>
      </c>
      <c r="Q11" s="85" t="s">
        <v>127</v>
      </c>
      <c r="R11" s="86" t="s">
        <v>128</v>
      </c>
      <c r="S11" s="85" t="s">
        <v>127</v>
      </c>
      <c r="T11" s="86" t="s">
        <v>128</v>
      </c>
      <c r="U11" s="85" t="s">
        <v>127</v>
      </c>
      <c r="V11" s="86" t="s">
        <v>128</v>
      </c>
      <c r="W11" s="85" t="s">
        <v>127</v>
      </c>
      <c r="X11" s="86" t="s">
        <v>128</v>
      </c>
      <c r="Y11" s="84"/>
    </row>
    <row r="12" spans="1:25" ht="13.8">
      <c r="A12" s="87" t="s">
        <v>137</v>
      </c>
      <c r="B12" s="88" t="s">
        <v>130</v>
      </c>
      <c r="C12" s="89">
        <v>64</v>
      </c>
      <c r="D12" s="90">
        <v>8793</v>
      </c>
      <c r="E12" s="91">
        <v>40634</v>
      </c>
      <c r="F12" s="92">
        <v>550</v>
      </c>
      <c r="G12" s="90" t="s">
        <v>131</v>
      </c>
      <c r="H12" s="90" t="s">
        <v>132</v>
      </c>
      <c r="I12" s="93">
        <v>0.28000000000000003</v>
      </c>
      <c r="J12" s="94">
        <v>0.19</v>
      </c>
      <c r="K12" s="93">
        <v>12.23</v>
      </c>
      <c r="L12" s="94">
        <v>0.18</v>
      </c>
      <c r="M12" s="93">
        <v>-1.29</v>
      </c>
      <c r="N12" s="94">
        <v>0.16</v>
      </c>
      <c r="O12" s="93">
        <v>18.8</v>
      </c>
      <c r="P12" s="94">
        <v>0.19</v>
      </c>
      <c r="Q12" s="93"/>
      <c r="R12" s="94"/>
      <c r="S12" s="95"/>
      <c r="T12" s="94"/>
      <c r="U12" s="95"/>
      <c r="V12" s="94"/>
      <c r="W12" s="95"/>
      <c r="X12" s="94"/>
      <c r="Y12" s="72"/>
    </row>
    <row r="13" spans="1:25" ht="13.8">
      <c r="A13" s="72"/>
      <c r="B13" s="72"/>
      <c r="C13" s="76"/>
      <c r="D13" s="74"/>
      <c r="E13" s="77"/>
      <c r="F13" s="75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2"/>
    </row>
    <row r="14" spans="1:25" ht="14.4">
      <c r="A14" s="81"/>
      <c r="B14" s="81"/>
      <c r="C14" s="82" t="s">
        <v>138</v>
      </c>
      <c r="D14" s="20"/>
      <c r="E14" s="21"/>
      <c r="F14" s="8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81"/>
    </row>
    <row r="15" spans="1:25" ht="13.8">
      <c r="A15" s="84"/>
      <c r="B15" s="328" t="s">
        <v>0</v>
      </c>
      <c r="C15" s="329" t="s">
        <v>114</v>
      </c>
      <c r="D15" s="328" t="s">
        <v>115</v>
      </c>
      <c r="E15" s="328" t="s">
        <v>116</v>
      </c>
      <c r="F15" s="327" t="s">
        <v>50</v>
      </c>
      <c r="G15" s="328" t="s">
        <v>117</v>
      </c>
      <c r="H15" s="328" t="s">
        <v>118</v>
      </c>
      <c r="I15" s="328" t="s">
        <v>119</v>
      </c>
      <c r="J15" s="328"/>
      <c r="K15" s="328" t="s">
        <v>120</v>
      </c>
      <c r="L15" s="328"/>
      <c r="M15" s="328" t="s">
        <v>121</v>
      </c>
      <c r="N15" s="328"/>
      <c r="O15" s="328" t="s">
        <v>122</v>
      </c>
      <c r="P15" s="328"/>
      <c r="Q15" s="328" t="s">
        <v>123</v>
      </c>
      <c r="R15" s="328"/>
      <c r="S15" s="328" t="s">
        <v>124</v>
      </c>
      <c r="T15" s="328"/>
      <c r="U15" s="328" t="s">
        <v>125</v>
      </c>
      <c r="V15" s="328"/>
      <c r="W15" s="328" t="s">
        <v>126</v>
      </c>
      <c r="X15" s="328"/>
      <c r="Y15" s="84"/>
    </row>
    <row r="16" spans="1:25" ht="13.8">
      <c r="A16" s="84"/>
      <c r="B16" s="328"/>
      <c r="C16" s="330"/>
      <c r="D16" s="328"/>
      <c r="E16" s="328"/>
      <c r="F16" s="327"/>
      <c r="G16" s="328"/>
      <c r="H16" s="328"/>
      <c r="I16" s="85" t="s">
        <v>127</v>
      </c>
      <c r="J16" s="86" t="s">
        <v>128</v>
      </c>
      <c r="K16" s="85" t="s">
        <v>127</v>
      </c>
      <c r="L16" s="86" t="s">
        <v>128</v>
      </c>
      <c r="M16" s="85" t="s">
        <v>127</v>
      </c>
      <c r="N16" s="86" t="s">
        <v>128</v>
      </c>
      <c r="O16" s="85" t="s">
        <v>127</v>
      </c>
      <c r="P16" s="86" t="s">
        <v>128</v>
      </c>
      <c r="Q16" s="85" t="s">
        <v>127</v>
      </c>
      <c r="R16" s="86" t="s">
        <v>128</v>
      </c>
      <c r="S16" s="85" t="s">
        <v>127</v>
      </c>
      <c r="T16" s="86" t="s">
        <v>128</v>
      </c>
      <c r="U16" s="85" t="s">
        <v>127</v>
      </c>
      <c r="V16" s="86" t="s">
        <v>128</v>
      </c>
      <c r="W16" s="85" t="s">
        <v>127</v>
      </c>
      <c r="X16" s="86" t="s">
        <v>128</v>
      </c>
      <c r="Y16" s="84"/>
    </row>
    <row r="17" spans="1:25" ht="13.8">
      <c r="A17" s="87" t="s">
        <v>139</v>
      </c>
      <c r="B17" s="88" t="s">
        <v>140</v>
      </c>
      <c r="C17" s="89">
        <v>67</v>
      </c>
      <c r="D17" s="90">
        <v>7</v>
      </c>
      <c r="E17" s="91">
        <v>40525</v>
      </c>
      <c r="F17" s="92">
        <v>638</v>
      </c>
      <c r="G17" s="90" t="s">
        <v>131</v>
      </c>
      <c r="H17" s="90" t="s">
        <v>132</v>
      </c>
      <c r="I17" s="93">
        <v>1.19</v>
      </c>
      <c r="J17" s="94">
        <v>0.2</v>
      </c>
      <c r="K17" s="93">
        <v>18.86</v>
      </c>
      <c r="L17" s="94">
        <v>0.2</v>
      </c>
      <c r="M17" s="93">
        <v>-1.81</v>
      </c>
      <c r="N17" s="94">
        <v>0.17</v>
      </c>
      <c r="O17" s="93">
        <v>22.84</v>
      </c>
      <c r="P17" s="94">
        <v>0.22</v>
      </c>
      <c r="Q17" s="93"/>
      <c r="R17" s="94"/>
      <c r="S17" s="95">
        <v>1.0069999999999999</v>
      </c>
      <c r="T17" s="94">
        <v>0.18</v>
      </c>
      <c r="U17" s="95">
        <v>8.5000000000000006E-2</v>
      </c>
      <c r="V17" s="94">
        <v>0.14000000000000001</v>
      </c>
      <c r="W17" s="95"/>
      <c r="X17" s="94"/>
      <c r="Y17" s="72"/>
    </row>
    <row r="18" spans="1:25" ht="13.8">
      <c r="A18" s="72"/>
      <c r="B18" s="72"/>
      <c r="C18" s="76"/>
      <c r="D18" s="74"/>
      <c r="E18" s="77"/>
      <c r="F18" s="75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2"/>
    </row>
    <row r="19" spans="1:25" ht="14.4">
      <c r="A19" s="81"/>
      <c r="B19" s="81"/>
      <c r="C19" s="82" t="s">
        <v>141</v>
      </c>
      <c r="D19" s="20"/>
      <c r="E19" s="21"/>
      <c r="F19" s="8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81"/>
    </row>
    <row r="20" spans="1:25" ht="13.8">
      <c r="A20" s="84"/>
      <c r="B20" s="328" t="s">
        <v>0</v>
      </c>
      <c r="C20" s="329" t="s">
        <v>114</v>
      </c>
      <c r="D20" s="328" t="s">
        <v>115</v>
      </c>
      <c r="E20" s="328" t="s">
        <v>116</v>
      </c>
      <c r="F20" s="327" t="s">
        <v>50</v>
      </c>
      <c r="G20" s="328" t="s">
        <v>117</v>
      </c>
      <c r="H20" s="328" t="s">
        <v>118</v>
      </c>
      <c r="I20" s="328" t="s">
        <v>119</v>
      </c>
      <c r="J20" s="328"/>
      <c r="K20" s="328" t="s">
        <v>120</v>
      </c>
      <c r="L20" s="328"/>
      <c r="M20" s="328" t="s">
        <v>121</v>
      </c>
      <c r="N20" s="328"/>
      <c r="O20" s="328" t="s">
        <v>122</v>
      </c>
      <c r="P20" s="328"/>
      <c r="Q20" s="328" t="s">
        <v>123</v>
      </c>
      <c r="R20" s="328"/>
      <c r="S20" s="328" t="s">
        <v>124</v>
      </c>
      <c r="T20" s="328"/>
      <c r="U20" s="328" t="s">
        <v>125</v>
      </c>
      <c r="V20" s="328"/>
      <c r="W20" s="328" t="s">
        <v>126</v>
      </c>
      <c r="X20" s="328"/>
      <c r="Y20" s="84"/>
    </row>
    <row r="21" spans="1:25" ht="13.8">
      <c r="A21" s="84"/>
      <c r="B21" s="328"/>
      <c r="C21" s="330"/>
      <c r="D21" s="328"/>
      <c r="E21" s="328"/>
      <c r="F21" s="327"/>
      <c r="G21" s="328"/>
      <c r="H21" s="328"/>
      <c r="I21" s="85" t="s">
        <v>127</v>
      </c>
      <c r="J21" s="86" t="s">
        <v>128</v>
      </c>
      <c r="K21" s="85" t="s">
        <v>127</v>
      </c>
      <c r="L21" s="86" t="s">
        <v>128</v>
      </c>
      <c r="M21" s="85" t="s">
        <v>127</v>
      </c>
      <c r="N21" s="86" t="s">
        <v>128</v>
      </c>
      <c r="O21" s="85" t="s">
        <v>127</v>
      </c>
      <c r="P21" s="86" t="s">
        <v>128</v>
      </c>
      <c r="Q21" s="85" t="s">
        <v>127</v>
      </c>
      <c r="R21" s="86" t="s">
        <v>128</v>
      </c>
      <c r="S21" s="85" t="s">
        <v>127</v>
      </c>
      <c r="T21" s="86" t="s">
        <v>128</v>
      </c>
      <c r="U21" s="85" t="s">
        <v>127</v>
      </c>
      <c r="V21" s="86" t="s">
        <v>128</v>
      </c>
      <c r="W21" s="85" t="s">
        <v>127</v>
      </c>
      <c r="X21" s="86" t="s">
        <v>128</v>
      </c>
      <c r="Y21" s="84"/>
    </row>
    <row r="22" spans="1:25" ht="13.8">
      <c r="A22" s="87" t="s">
        <v>142</v>
      </c>
      <c r="B22" s="88" t="s">
        <v>134</v>
      </c>
      <c r="C22" s="89">
        <v>68</v>
      </c>
      <c r="D22" s="96">
        <v>1504</v>
      </c>
      <c r="E22" s="97">
        <v>40466</v>
      </c>
      <c r="F22" s="96">
        <v>662</v>
      </c>
      <c r="G22" s="98" t="s">
        <v>143</v>
      </c>
      <c r="H22" s="98"/>
      <c r="I22" s="99"/>
      <c r="J22" s="100"/>
      <c r="K22" s="99"/>
      <c r="L22" s="100"/>
      <c r="M22" s="99"/>
      <c r="N22" s="100"/>
      <c r="O22" s="99"/>
      <c r="P22" s="100"/>
      <c r="Q22" s="99"/>
      <c r="R22" s="100"/>
      <c r="S22" s="101"/>
      <c r="T22" s="100"/>
      <c r="U22" s="101"/>
      <c r="V22" s="100"/>
      <c r="W22" s="101"/>
      <c r="X22" s="100"/>
      <c r="Y22" s="72"/>
    </row>
    <row r="23" spans="1:25" ht="13.8">
      <c r="A23" s="72"/>
      <c r="B23" s="72"/>
      <c r="C23" s="76"/>
      <c r="D23" s="74"/>
      <c r="E23" s="77"/>
      <c r="F23" s="75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2"/>
    </row>
    <row r="24" spans="1:25" ht="13.8">
      <c r="A24" s="72"/>
      <c r="B24" s="72"/>
      <c r="C24" s="76"/>
      <c r="D24" s="74"/>
      <c r="E24" s="77"/>
      <c r="F24" s="75"/>
      <c r="G24" s="74"/>
      <c r="H24" s="74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79"/>
      <c r="U24" s="80"/>
      <c r="V24" s="79"/>
      <c r="W24" s="80"/>
      <c r="X24" s="79"/>
      <c r="Y24" s="72"/>
    </row>
    <row r="25" spans="1:25" ht="14.4">
      <c r="A25" s="81"/>
      <c r="B25" s="81"/>
      <c r="C25" s="82" t="s">
        <v>144</v>
      </c>
      <c r="D25" s="20"/>
      <c r="E25" s="21"/>
      <c r="F25" s="8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81"/>
    </row>
    <row r="26" spans="1:25" ht="13.8">
      <c r="A26" s="84"/>
      <c r="B26" s="328" t="s">
        <v>0</v>
      </c>
      <c r="C26" s="329" t="s">
        <v>114</v>
      </c>
      <c r="D26" s="328" t="s">
        <v>115</v>
      </c>
      <c r="E26" s="328" t="s">
        <v>116</v>
      </c>
      <c r="F26" s="327" t="s">
        <v>50</v>
      </c>
      <c r="G26" s="328" t="s">
        <v>117</v>
      </c>
      <c r="H26" s="328" t="s">
        <v>118</v>
      </c>
      <c r="I26" s="328" t="s">
        <v>119</v>
      </c>
      <c r="J26" s="328"/>
      <c r="K26" s="328" t="s">
        <v>120</v>
      </c>
      <c r="L26" s="328"/>
      <c r="M26" s="328" t="s">
        <v>121</v>
      </c>
      <c r="N26" s="328"/>
      <c r="O26" s="328" t="s">
        <v>122</v>
      </c>
      <c r="P26" s="328"/>
      <c r="Q26" s="328" t="s">
        <v>123</v>
      </c>
      <c r="R26" s="328"/>
      <c r="S26" s="328" t="s">
        <v>124</v>
      </c>
      <c r="T26" s="328"/>
      <c r="U26" s="328" t="s">
        <v>125</v>
      </c>
      <c r="V26" s="328"/>
      <c r="W26" s="328" t="s">
        <v>126</v>
      </c>
      <c r="X26" s="328"/>
      <c r="Y26" s="84"/>
    </row>
    <row r="27" spans="1:25" ht="13.8">
      <c r="A27" s="84"/>
      <c r="B27" s="328"/>
      <c r="C27" s="330"/>
      <c r="D27" s="328"/>
      <c r="E27" s="328"/>
      <c r="F27" s="327"/>
      <c r="G27" s="328"/>
      <c r="H27" s="328"/>
      <c r="I27" s="85" t="s">
        <v>127</v>
      </c>
      <c r="J27" s="86" t="s">
        <v>128</v>
      </c>
      <c r="K27" s="85" t="s">
        <v>127</v>
      </c>
      <c r="L27" s="86" t="s">
        <v>128</v>
      </c>
      <c r="M27" s="85" t="s">
        <v>127</v>
      </c>
      <c r="N27" s="86" t="s">
        <v>128</v>
      </c>
      <c r="O27" s="85" t="s">
        <v>127</v>
      </c>
      <c r="P27" s="86" t="s">
        <v>128</v>
      </c>
      <c r="Q27" s="85" t="s">
        <v>127</v>
      </c>
      <c r="R27" s="86" t="s">
        <v>128</v>
      </c>
      <c r="S27" s="85" t="s">
        <v>127</v>
      </c>
      <c r="T27" s="86" t="s">
        <v>128</v>
      </c>
      <c r="U27" s="85" t="s">
        <v>127</v>
      </c>
      <c r="V27" s="86" t="s">
        <v>128</v>
      </c>
      <c r="W27" s="85" t="s">
        <v>127</v>
      </c>
      <c r="X27" s="86" t="s">
        <v>128</v>
      </c>
      <c r="Y27" s="84"/>
    </row>
    <row r="28" spans="1:25" ht="13.8">
      <c r="A28" s="87" t="s">
        <v>145</v>
      </c>
      <c r="B28" s="102" t="s">
        <v>130</v>
      </c>
      <c r="C28" s="38">
        <v>69</v>
      </c>
      <c r="D28" s="39">
        <v>8610</v>
      </c>
      <c r="E28" s="47">
        <v>40433</v>
      </c>
      <c r="F28" s="103">
        <v>690</v>
      </c>
      <c r="G28" s="90" t="s">
        <v>131</v>
      </c>
      <c r="H28" s="90" t="s">
        <v>132</v>
      </c>
      <c r="I28" s="93">
        <v>1.2</v>
      </c>
      <c r="J28" s="94">
        <v>0.2</v>
      </c>
      <c r="K28" s="93">
        <v>15.12</v>
      </c>
      <c r="L28" s="94">
        <v>0.19</v>
      </c>
      <c r="M28" s="93">
        <v>0.62</v>
      </c>
      <c r="N28" s="94">
        <v>0.18</v>
      </c>
      <c r="O28" s="93">
        <v>25.28</v>
      </c>
      <c r="P28" s="94">
        <v>0.2</v>
      </c>
      <c r="Q28" s="93"/>
      <c r="R28" s="94"/>
      <c r="S28" s="95"/>
      <c r="T28" s="94"/>
      <c r="U28" s="95"/>
      <c r="V28" s="94"/>
      <c r="W28" s="95"/>
      <c r="X28" s="94"/>
      <c r="Y28" s="104"/>
    </row>
    <row r="29" spans="1:25" ht="13.8">
      <c r="A29" s="72"/>
      <c r="B29" s="72"/>
      <c r="C29" s="76"/>
      <c r="D29" s="74"/>
      <c r="E29" s="77"/>
      <c r="F29" s="75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2"/>
    </row>
    <row r="30" spans="1:25" ht="14.4">
      <c r="A30" s="81"/>
      <c r="B30" s="81"/>
      <c r="C30" s="82" t="s">
        <v>146</v>
      </c>
      <c r="D30" s="20"/>
      <c r="E30" s="21"/>
      <c r="F30" s="8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81"/>
    </row>
    <row r="31" spans="1:25" ht="13.8">
      <c r="A31" s="84"/>
      <c r="B31" s="328" t="s">
        <v>0</v>
      </c>
      <c r="C31" s="329" t="s">
        <v>114</v>
      </c>
      <c r="D31" s="328" t="s">
        <v>115</v>
      </c>
      <c r="E31" s="328" t="s">
        <v>116</v>
      </c>
      <c r="F31" s="327" t="s">
        <v>50</v>
      </c>
      <c r="G31" s="328" t="s">
        <v>117</v>
      </c>
      <c r="H31" s="328" t="s">
        <v>118</v>
      </c>
      <c r="I31" s="328" t="s">
        <v>119</v>
      </c>
      <c r="J31" s="328"/>
      <c r="K31" s="328" t="s">
        <v>120</v>
      </c>
      <c r="L31" s="328"/>
      <c r="M31" s="328" t="s">
        <v>121</v>
      </c>
      <c r="N31" s="328"/>
      <c r="O31" s="328" t="s">
        <v>122</v>
      </c>
      <c r="P31" s="328"/>
      <c r="Q31" s="328" t="s">
        <v>123</v>
      </c>
      <c r="R31" s="328"/>
      <c r="S31" s="328" t="s">
        <v>124</v>
      </c>
      <c r="T31" s="328"/>
      <c r="U31" s="328" t="s">
        <v>125</v>
      </c>
      <c r="V31" s="328"/>
      <c r="W31" s="328" t="s">
        <v>126</v>
      </c>
      <c r="X31" s="328"/>
      <c r="Y31" s="84"/>
    </row>
    <row r="32" spans="1:25" ht="13.8">
      <c r="A32" s="84"/>
      <c r="B32" s="328"/>
      <c r="C32" s="330"/>
      <c r="D32" s="328"/>
      <c r="E32" s="328"/>
      <c r="F32" s="327"/>
      <c r="G32" s="328"/>
      <c r="H32" s="328"/>
      <c r="I32" s="85" t="s">
        <v>127</v>
      </c>
      <c r="J32" s="86" t="s">
        <v>128</v>
      </c>
      <c r="K32" s="85" t="s">
        <v>127</v>
      </c>
      <c r="L32" s="86" t="s">
        <v>128</v>
      </c>
      <c r="M32" s="85" t="s">
        <v>127</v>
      </c>
      <c r="N32" s="86" t="s">
        <v>128</v>
      </c>
      <c r="O32" s="85" t="s">
        <v>127</v>
      </c>
      <c r="P32" s="86" t="s">
        <v>128</v>
      </c>
      <c r="Q32" s="85" t="s">
        <v>127</v>
      </c>
      <c r="R32" s="86" t="s">
        <v>128</v>
      </c>
      <c r="S32" s="85" t="s">
        <v>127</v>
      </c>
      <c r="T32" s="86" t="s">
        <v>128</v>
      </c>
      <c r="U32" s="85" t="s">
        <v>127</v>
      </c>
      <c r="V32" s="86" t="s">
        <v>128</v>
      </c>
      <c r="W32" s="85" t="s">
        <v>127</v>
      </c>
      <c r="X32" s="86" t="s">
        <v>128</v>
      </c>
      <c r="Y32" s="84"/>
    </row>
    <row r="33" spans="1:25" ht="13.8">
      <c r="A33" s="87" t="s">
        <v>147</v>
      </c>
      <c r="B33" s="88" t="s">
        <v>134</v>
      </c>
      <c r="C33" s="89">
        <v>72</v>
      </c>
      <c r="D33" s="90">
        <v>1053</v>
      </c>
      <c r="E33" s="91">
        <v>40280</v>
      </c>
      <c r="F33" s="92">
        <v>664</v>
      </c>
      <c r="G33" s="90" t="s">
        <v>131</v>
      </c>
      <c r="H33" s="90" t="s">
        <v>132</v>
      </c>
      <c r="I33" s="93">
        <v>-0.21</v>
      </c>
      <c r="J33" s="94">
        <v>0.21</v>
      </c>
      <c r="K33" s="93">
        <v>6.38</v>
      </c>
      <c r="L33" s="94">
        <v>0.19</v>
      </c>
      <c r="M33" s="93">
        <v>-2.57</v>
      </c>
      <c r="N33" s="94">
        <v>0.19</v>
      </c>
      <c r="O33" s="93">
        <v>7.55</v>
      </c>
      <c r="P33" s="94">
        <v>0.22</v>
      </c>
      <c r="Q33" s="93">
        <v>0.34</v>
      </c>
      <c r="R33" s="94">
        <v>0.14000000000000001</v>
      </c>
      <c r="S33" s="95">
        <v>-1.454</v>
      </c>
      <c r="T33" s="94">
        <v>0.15</v>
      </c>
      <c r="U33" s="95">
        <v>-6.9000000000000006E-2</v>
      </c>
      <c r="V33" s="94">
        <v>0.11</v>
      </c>
      <c r="W33" s="95"/>
      <c r="X33" s="94"/>
      <c r="Y33" s="72"/>
    </row>
    <row r="34" spans="1:25" ht="13.8">
      <c r="A34" s="72"/>
      <c r="B34" s="72"/>
      <c r="C34" s="76"/>
      <c r="D34" s="74"/>
      <c r="E34" s="77"/>
      <c r="F34" s="75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2"/>
    </row>
    <row r="35" spans="1:25" ht="14.4">
      <c r="A35" s="81"/>
      <c r="B35" s="81"/>
      <c r="C35" s="82" t="s">
        <v>148</v>
      </c>
      <c r="D35" s="20"/>
      <c r="E35" s="21"/>
      <c r="F35" s="8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81"/>
    </row>
    <row r="36" spans="1:25" ht="13.8">
      <c r="A36" s="84"/>
      <c r="B36" s="328" t="s">
        <v>0</v>
      </c>
      <c r="C36" s="329" t="s">
        <v>114</v>
      </c>
      <c r="D36" s="328" t="s">
        <v>115</v>
      </c>
      <c r="E36" s="328" t="s">
        <v>116</v>
      </c>
      <c r="F36" s="327" t="s">
        <v>50</v>
      </c>
      <c r="G36" s="328" t="s">
        <v>117</v>
      </c>
      <c r="H36" s="328" t="s">
        <v>118</v>
      </c>
      <c r="I36" s="328" t="s">
        <v>119</v>
      </c>
      <c r="J36" s="328"/>
      <c r="K36" s="328" t="s">
        <v>120</v>
      </c>
      <c r="L36" s="328"/>
      <c r="M36" s="328" t="s">
        <v>121</v>
      </c>
      <c r="N36" s="328"/>
      <c r="O36" s="328" t="s">
        <v>122</v>
      </c>
      <c r="P36" s="328"/>
      <c r="Q36" s="328" t="s">
        <v>123</v>
      </c>
      <c r="R36" s="328"/>
      <c r="S36" s="328" t="s">
        <v>124</v>
      </c>
      <c r="T36" s="328"/>
      <c r="U36" s="328" t="s">
        <v>125</v>
      </c>
      <c r="V36" s="328"/>
      <c r="W36" s="328" t="s">
        <v>126</v>
      </c>
      <c r="X36" s="328"/>
      <c r="Y36" s="84"/>
    </row>
    <row r="37" spans="1:25" ht="13.8">
      <c r="A37" s="84"/>
      <c r="B37" s="328"/>
      <c r="C37" s="330"/>
      <c r="D37" s="328"/>
      <c r="E37" s="328"/>
      <c r="F37" s="327"/>
      <c r="G37" s="328"/>
      <c r="H37" s="328"/>
      <c r="I37" s="85" t="s">
        <v>127</v>
      </c>
      <c r="J37" s="86" t="s">
        <v>128</v>
      </c>
      <c r="K37" s="85" t="s">
        <v>127</v>
      </c>
      <c r="L37" s="86" t="s">
        <v>128</v>
      </c>
      <c r="M37" s="85" t="s">
        <v>127</v>
      </c>
      <c r="N37" s="86" t="s">
        <v>128</v>
      </c>
      <c r="O37" s="85" t="s">
        <v>127</v>
      </c>
      <c r="P37" s="86" t="s">
        <v>128</v>
      </c>
      <c r="Q37" s="85" t="s">
        <v>127</v>
      </c>
      <c r="R37" s="86" t="s">
        <v>128</v>
      </c>
      <c r="S37" s="85" t="s">
        <v>127</v>
      </c>
      <c r="T37" s="86" t="s">
        <v>128</v>
      </c>
      <c r="U37" s="85" t="s">
        <v>127</v>
      </c>
      <c r="V37" s="86" t="s">
        <v>128</v>
      </c>
      <c r="W37" s="85" t="s">
        <v>127</v>
      </c>
      <c r="X37" s="86" t="s">
        <v>128</v>
      </c>
      <c r="Y37" s="84"/>
    </row>
    <row r="38" spans="1:25" ht="13.8">
      <c r="A38" s="87" t="s">
        <v>149</v>
      </c>
      <c r="B38" s="88" t="s">
        <v>134</v>
      </c>
      <c r="C38" s="89">
        <v>75</v>
      </c>
      <c r="D38" s="90">
        <v>614</v>
      </c>
      <c r="E38" s="91">
        <v>39934</v>
      </c>
      <c r="F38" s="92">
        <v>842</v>
      </c>
      <c r="G38" s="90" t="s">
        <v>131</v>
      </c>
      <c r="H38" s="90"/>
      <c r="I38" s="93">
        <v>1.17</v>
      </c>
      <c r="J38" s="94">
        <v>0.25</v>
      </c>
      <c r="K38" s="93">
        <v>14.47</v>
      </c>
      <c r="L38" s="94">
        <v>0.2</v>
      </c>
      <c r="M38" s="93">
        <v>1.77</v>
      </c>
      <c r="N38" s="94">
        <v>0.23</v>
      </c>
      <c r="O38" s="93">
        <v>21.77</v>
      </c>
      <c r="P38" s="94">
        <v>0.26</v>
      </c>
      <c r="Q38" s="93">
        <v>0.2</v>
      </c>
      <c r="R38" s="94">
        <v>0.16</v>
      </c>
      <c r="S38" s="95">
        <v>-0.80200000000000005</v>
      </c>
      <c r="T38" s="94">
        <v>0.17</v>
      </c>
      <c r="U38" s="95">
        <v>-2.1999999999999999E-2</v>
      </c>
      <c r="V38" s="94">
        <v>0.15</v>
      </c>
      <c r="W38" s="95"/>
      <c r="X38" s="94"/>
      <c r="Y38" s="72"/>
    </row>
    <row r="39" spans="1:25" ht="13.8">
      <c r="A39" s="87" t="s">
        <v>150</v>
      </c>
      <c r="B39" s="88" t="s">
        <v>130</v>
      </c>
      <c r="C39" s="89">
        <v>74</v>
      </c>
      <c r="D39" s="90">
        <v>8426</v>
      </c>
      <c r="E39" s="91">
        <v>39939</v>
      </c>
      <c r="F39" s="92">
        <v>780</v>
      </c>
      <c r="G39" s="90" t="s">
        <v>131</v>
      </c>
      <c r="H39" s="90"/>
      <c r="I39" s="93">
        <v>1.1100000000000001</v>
      </c>
      <c r="J39" s="94">
        <v>0.22</v>
      </c>
      <c r="K39" s="93">
        <v>14.9</v>
      </c>
      <c r="L39" s="94">
        <v>0.19</v>
      </c>
      <c r="M39" s="93">
        <v>-0.49</v>
      </c>
      <c r="N39" s="94">
        <v>0.19</v>
      </c>
      <c r="O39" s="93">
        <v>20.260000000000002</v>
      </c>
      <c r="P39" s="94">
        <v>0.23</v>
      </c>
      <c r="Q39" s="93">
        <v>0.56999999999999995</v>
      </c>
      <c r="R39" s="94">
        <v>0.15</v>
      </c>
      <c r="S39" s="95"/>
      <c r="T39" s="94"/>
      <c r="U39" s="95"/>
      <c r="V39" s="94"/>
      <c r="W39" s="95"/>
      <c r="X39" s="94"/>
      <c r="Y39" s="72"/>
    </row>
    <row r="40" spans="1:25" ht="13.8">
      <c r="A40" s="72"/>
      <c r="B40" s="72"/>
      <c r="C40" s="105"/>
      <c r="D40" s="74"/>
      <c r="E40" s="74"/>
      <c r="F40" s="75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2"/>
    </row>
    <row r="41" spans="1:25" ht="13.8">
      <c r="A41" s="106" t="s">
        <v>151</v>
      </c>
      <c r="B41" s="72"/>
      <c r="C41" s="72"/>
      <c r="D41" s="74"/>
      <c r="E41" s="77"/>
      <c r="F41" s="75"/>
      <c r="G41" s="74"/>
      <c r="H41" s="74"/>
      <c r="I41" s="72"/>
      <c r="J41" s="79"/>
      <c r="K41" s="78"/>
      <c r="L41" s="79"/>
      <c r="M41" s="78"/>
      <c r="N41" s="79"/>
      <c r="O41" s="78"/>
      <c r="P41" s="79"/>
      <c r="Q41" s="78"/>
      <c r="R41" s="79"/>
      <c r="S41" s="80"/>
      <c r="T41" s="79"/>
      <c r="U41" s="80"/>
      <c r="V41" s="79"/>
      <c r="W41" s="80"/>
      <c r="X41" s="79"/>
      <c r="Y41" s="72"/>
    </row>
    <row r="42" spans="1:25" ht="13.8">
      <c r="A42" s="106" t="s">
        <v>152</v>
      </c>
      <c r="B42" s="72"/>
      <c r="C42" s="72"/>
      <c r="D42" s="74"/>
      <c r="E42" s="77"/>
      <c r="F42" s="75"/>
      <c r="G42" s="74"/>
      <c r="H42" s="74"/>
      <c r="I42" s="72"/>
      <c r="J42" s="79"/>
      <c r="K42" s="78"/>
      <c r="L42" s="79"/>
      <c r="M42" s="78"/>
      <c r="N42" s="79"/>
      <c r="O42" s="78"/>
      <c r="P42" s="79"/>
      <c r="Q42" s="78"/>
      <c r="R42" s="79"/>
      <c r="S42" s="80"/>
      <c r="T42" s="79"/>
      <c r="U42" s="80"/>
      <c r="V42" s="79"/>
      <c r="W42" s="80"/>
      <c r="X42" s="79"/>
      <c r="Y42" s="72"/>
    </row>
    <row r="43" spans="1:25" ht="13.8">
      <c r="A43" s="106" t="s">
        <v>153</v>
      </c>
      <c r="B43" s="72"/>
      <c r="C43" s="76"/>
      <c r="D43" s="74"/>
      <c r="E43" s="77"/>
      <c r="F43" s="75"/>
      <c r="G43" s="74"/>
      <c r="H43" s="74"/>
      <c r="I43" s="72"/>
      <c r="J43" s="79"/>
      <c r="K43" s="78"/>
      <c r="L43" s="79"/>
      <c r="M43" s="78"/>
      <c r="N43" s="79"/>
      <c r="O43" s="78"/>
      <c r="P43" s="79"/>
      <c r="Q43" s="78"/>
      <c r="R43" s="79"/>
      <c r="S43" s="80"/>
      <c r="T43" s="79"/>
      <c r="U43" s="80"/>
      <c r="V43" s="79"/>
      <c r="W43" s="80"/>
      <c r="X43" s="79"/>
      <c r="Y43" s="72"/>
    </row>
    <row r="44" spans="1:25" ht="13.8">
      <c r="A44" s="72"/>
      <c r="B44" s="72"/>
      <c r="C44" s="76"/>
      <c r="D44" s="74"/>
      <c r="E44" s="77"/>
      <c r="F44" s="75"/>
      <c r="G44" s="74"/>
      <c r="H44" s="74"/>
      <c r="I44" s="106"/>
      <c r="J44" s="79"/>
      <c r="K44" s="78"/>
      <c r="L44" s="79"/>
      <c r="M44" s="78"/>
      <c r="N44" s="79"/>
      <c r="O44" s="78"/>
      <c r="P44" s="79"/>
      <c r="Q44" s="78"/>
      <c r="R44" s="79"/>
      <c r="S44" s="80"/>
      <c r="T44" s="79"/>
      <c r="U44" s="80"/>
      <c r="V44" s="79"/>
      <c r="W44" s="80"/>
      <c r="X44" s="79"/>
      <c r="Y44" s="72"/>
    </row>
    <row r="45" spans="1:25" ht="14.4">
      <c r="A45" s="81"/>
      <c r="B45" s="81"/>
      <c r="C45" s="82" t="s">
        <v>154</v>
      </c>
      <c r="D45" s="20"/>
      <c r="E45" s="20"/>
      <c r="F45" s="83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81"/>
    </row>
    <row r="46" spans="1:25" ht="13.8">
      <c r="A46" s="84"/>
      <c r="B46" s="328" t="s">
        <v>0</v>
      </c>
      <c r="C46" s="329" t="s">
        <v>114</v>
      </c>
      <c r="D46" s="328" t="s">
        <v>115</v>
      </c>
      <c r="E46" s="328" t="s">
        <v>116</v>
      </c>
      <c r="F46" s="327" t="s">
        <v>50</v>
      </c>
      <c r="G46" s="328" t="s">
        <v>117</v>
      </c>
      <c r="H46" s="328" t="s">
        <v>118</v>
      </c>
      <c r="I46" s="328" t="s">
        <v>119</v>
      </c>
      <c r="J46" s="328"/>
      <c r="K46" s="328" t="s">
        <v>120</v>
      </c>
      <c r="L46" s="328"/>
      <c r="M46" s="328" t="s">
        <v>121</v>
      </c>
      <c r="N46" s="328"/>
      <c r="O46" s="328" t="s">
        <v>122</v>
      </c>
      <c r="P46" s="328"/>
      <c r="Q46" s="328" t="s">
        <v>123</v>
      </c>
      <c r="R46" s="328"/>
      <c r="S46" s="328" t="s">
        <v>124</v>
      </c>
      <c r="T46" s="328"/>
      <c r="U46" s="328" t="s">
        <v>125</v>
      </c>
      <c r="V46" s="328"/>
      <c r="W46" s="328" t="s">
        <v>126</v>
      </c>
      <c r="X46" s="328"/>
      <c r="Y46" s="84"/>
    </row>
    <row r="47" spans="1:25" ht="13.8">
      <c r="A47" s="84"/>
      <c r="B47" s="328"/>
      <c r="C47" s="330"/>
      <c r="D47" s="328"/>
      <c r="E47" s="328"/>
      <c r="F47" s="327"/>
      <c r="G47" s="328"/>
      <c r="H47" s="328"/>
      <c r="I47" s="85" t="s">
        <v>127</v>
      </c>
      <c r="J47" s="86" t="s">
        <v>128</v>
      </c>
      <c r="K47" s="85" t="s">
        <v>127</v>
      </c>
      <c r="L47" s="86" t="s">
        <v>128</v>
      </c>
      <c r="M47" s="85" t="s">
        <v>127</v>
      </c>
      <c r="N47" s="86" t="s">
        <v>128</v>
      </c>
      <c r="O47" s="85" t="s">
        <v>127</v>
      </c>
      <c r="P47" s="86" t="s">
        <v>128</v>
      </c>
      <c r="Q47" s="85" t="s">
        <v>127</v>
      </c>
      <c r="R47" s="86" t="s">
        <v>128</v>
      </c>
      <c r="S47" s="85" t="s">
        <v>127</v>
      </c>
      <c r="T47" s="86" t="s">
        <v>128</v>
      </c>
      <c r="U47" s="85" t="s">
        <v>127</v>
      </c>
      <c r="V47" s="86" t="s">
        <v>128</v>
      </c>
      <c r="W47" s="85" t="s">
        <v>127</v>
      </c>
      <c r="X47" s="86" t="s">
        <v>128</v>
      </c>
      <c r="Y47" s="84"/>
    </row>
    <row r="48" spans="1:25" ht="13.8">
      <c r="A48" s="87" t="s">
        <v>155</v>
      </c>
      <c r="B48" s="88" t="s">
        <v>130</v>
      </c>
      <c r="C48" s="89">
        <v>43</v>
      </c>
      <c r="D48" s="90">
        <v>8813</v>
      </c>
      <c r="E48" s="91">
        <v>40785</v>
      </c>
      <c r="F48" s="92">
        <v>618</v>
      </c>
      <c r="G48" s="90" t="s">
        <v>131</v>
      </c>
      <c r="H48" s="90" t="s">
        <v>132</v>
      </c>
      <c r="I48" s="93">
        <v>0.68</v>
      </c>
      <c r="J48" s="94">
        <v>0.11</v>
      </c>
      <c r="K48" s="93">
        <v>13.35</v>
      </c>
      <c r="L48" s="94">
        <v>0.1</v>
      </c>
      <c r="M48" s="93">
        <v>0.48</v>
      </c>
      <c r="N48" s="94">
        <v>0.09</v>
      </c>
      <c r="O48" s="93">
        <v>20.2</v>
      </c>
      <c r="P48" s="94">
        <v>0.1</v>
      </c>
      <c r="Q48" s="93"/>
      <c r="R48" s="94"/>
      <c r="S48" s="95"/>
      <c r="T48" s="94"/>
      <c r="U48" s="95"/>
      <c r="V48" s="94"/>
      <c r="W48" s="95"/>
      <c r="X48" s="94"/>
      <c r="Y48" s="72"/>
    </row>
    <row r="49" spans="1:25" ht="13.8">
      <c r="A49" s="87" t="s">
        <v>156</v>
      </c>
      <c r="B49" s="88" t="s">
        <v>140</v>
      </c>
      <c r="C49" s="89">
        <v>41</v>
      </c>
      <c r="D49" s="90">
        <v>17</v>
      </c>
      <c r="E49" s="91">
        <v>40790</v>
      </c>
      <c r="F49" s="92">
        <v>536</v>
      </c>
      <c r="G49" s="90" t="s">
        <v>135</v>
      </c>
      <c r="H49" s="90"/>
      <c r="I49" s="93">
        <v>0.46</v>
      </c>
      <c r="J49" s="94">
        <v>0.26</v>
      </c>
      <c r="K49" s="93">
        <v>10.28</v>
      </c>
      <c r="L49" s="94">
        <v>0.22</v>
      </c>
      <c r="M49" s="93">
        <v>1.34</v>
      </c>
      <c r="N49" s="94">
        <v>0.1</v>
      </c>
      <c r="O49" s="93">
        <v>17.309999999999999</v>
      </c>
      <c r="P49" s="94">
        <v>0.19</v>
      </c>
      <c r="Q49" s="93">
        <v>0.15</v>
      </c>
      <c r="R49" s="94">
        <v>0.08</v>
      </c>
      <c r="S49" s="95"/>
      <c r="T49" s="94"/>
      <c r="U49" s="95"/>
      <c r="V49" s="94"/>
      <c r="W49" s="95"/>
      <c r="X49" s="94"/>
      <c r="Y49" s="72"/>
    </row>
    <row r="50" spans="1:25" ht="13.8">
      <c r="A50" s="105" t="s">
        <v>39</v>
      </c>
      <c r="B50" s="88" t="s">
        <v>130</v>
      </c>
      <c r="C50" s="89">
        <v>42</v>
      </c>
      <c r="D50" s="90">
        <v>8819</v>
      </c>
      <c r="E50" s="91">
        <v>40788</v>
      </c>
      <c r="F50" s="92">
        <v>640</v>
      </c>
      <c r="G50" s="90" t="s">
        <v>131</v>
      </c>
      <c r="H50" s="90" t="s">
        <v>132</v>
      </c>
      <c r="I50" s="93">
        <v>0.08</v>
      </c>
      <c r="J50" s="94">
        <v>0.2</v>
      </c>
      <c r="K50" s="93">
        <v>11.26</v>
      </c>
      <c r="L50" s="94">
        <v>0.19</v>
      </c>
      <c r="M50" s="93">
        <v>-0.39</v>
      </c>
      <c r="N50" s="94">
        <v>0.17</v>
      </c>
      <c r="O50" s="93">
        <v>16.63</v>
      </c>
      <c r="P50" s="94">
        <v>0.2</v>
      </c>
      <c r="Q50" s="93"/>
      <c r="R50" s="94"/>
      <c r="S50" s="95"/>
      <c r="T50" s="94"/>
      <c r="U50" s="95"/>
      <c r="V50" s="94"/>
      <c r="W50" s="95"/>
      <c r="X50" s="94"/>
      <c r="Y50" s="72"/>
    </row>
    <row r="51" spans="1:25" ht="13.8">
      <c r="A51" s="105" t="s">
        <v>40</v>
      </c>
      <c r="B51" s="88" t="s">
        <v>157</v>
      </c>
      <c r="C51" s="89">
        <v>45</v>
      </c>
      <c r="D51" s="90">
        <v>964</v>
      </c>
      <c r="E51" s="91">
        <v>40728</v>
      </c>
      <c r="F51" s="92">
        <v>490</v>
      </c>
      <c r="G51" s="90" t="s">
        <v>135</v>
      </c>
      <c r="H51" s="90"/>
      <c r="I51" s="93">
        <v>0.73</v>
      </c>
      <c r="J51" s="94">
        <v>0.31</v>
      </c>
      <c r="K51" s="93">
        <v>11.02</v>
      </c>
      <c r="L51" s="94">
        <v>0.28999999999999998</v>
      </c>
      <c r="M51" s="93">
        <v>-0.55000000000000004</v>
      </c>
      <c r="N51" s="94">
        <v>0.2</v>
      </c>
      <c r="O51" s="93">
        <v>13.35</v>
      </c>
      <c r="P51" s="94">
        <v>0.26</v>
      </c>
      <c r="Q51" s="93">
        <v>0.14000000000000001</v>
      </c>
      <c r="R51" s="94">
        <v>0.18</v>
      </c>
      <c r="S51" s="95">
        <v>0.88400000000000001</v>
      </c>
      <c r="T51" s="94">
        <v>0.18</v>
      </c>
      <c r="U51" s="95">
        <v>1.9E-2</v>
      </c>
      <c r="V51" s="94">
        <v>0.16</v>
      </c>
      <c r="W51" s="95"/>
      <c r="X51" s="94"/>
      <c r="Y51" s="72"/>
    </row>
    <row r="52" spans="1:25" ht="13.8">
      <c r="A52" s="105" t="s">
        <v>158</v>
      </c>
      <c r="B52" s="88" t="s">
        <v>157</v>
      </c>
      <c r="C52" s="89">
        <v>44</v>
      </c>
      <c r="D52" s="90">
        <v>969</v>
      </c>
      <c r="E52" s="91">
        <v>40730</v>
      </c>
      <c r="F52" s="92">
        <v>455</v>
      </c>
      <c r="G52" s="90" t="s">
        <v>135</v>
      </c>
      <c r="H52" s="90"/>
      <c r="I52" s="93">
        <v>1.77</v>
      </c>
      <c r="J52" s="94">
        <v>0.28000000000000003</v>
      </c>
      <c r="K52" s="93">
        <v>10.79</v>
      </c>
      <c r="L52" s="94">
        <v>0.24</v>
      </c>
      <c r="M52" s="93">
        <v>2.65</v>
      </c>
      <c r="N52" s="94">
        <v>0.11</v>
      </c>
      <c r="O52" s="93">
        <v>18.79</v>
      </c>
      <c r="P52" s="94">
        <v>0.21</v>
      </c>
      <c r="Q52" s="93">
        <v>0.46</v>
      </c>
      <c r="R52" s="94">
        <v>0.08</v>
      </c>
      <c r="S52" s="95">
        <v>0.41899999999999998</v>
      </c>
      <c r="T52" s="94">
        <v>0.1</v>
      </c>
      <c r="U52" s="95">
        <v>3.0000000000000001E-3</v>
      </c>
      <c r="V52" s="94">
        <v>7.0000000000000007E-2</v>
      </c>
      <c r="W52" s="95"/>
      <c r="X52" s="94"/>
      <c r="Y52" s="72"/>
    </row>
    <row r="53" spans="1:25" ht="13.8">
      <c r="A53" s="72"/>
      <c r="B53" s="72"/>
      <c r="C53" s="76"/>
      <c r="D53" s="74"/>
      <c r="E53" s="77"/>
      <c r="F53" s="75"/>
      <c r="G53" s="74"/>
      <c r="H53" s="74"/>
      <c r="I53" s="78"/>
      <c r="J53" s="79"/>
      <c r="K53" s="78"/>
      <c r="L53" s="79"/>
      <c r="M53" s="78"/>
      <c r="N53" s="79"/>
      <c r="O53" s="78"/>
      <c r="P53" s="79"/>
      <c r="Q53" s="78"/>
      <c r="R53" s="79"/>
      <c r="S53" s="80"/>
      <c r="T53" s="79"/>
      <c r="U53" s="80"/>
      <c r="V53" s="79"/>
      <c r="W53" s="80"/>
      <c r="X53" s="79"/>
      <c r="Y53" s="72"/>
    </row>
    <row r="54" spans="1:25" ht="14.4">
      <c r="A54" s="81"/>
      <c r="B54" s="81"/>
      <c r="C54" s="82" t="s">
        <v>159</v>
      </c>
      <c r="D54" s="20"/>
      <c r="E54" s="21"/>
      <c r="F54" s="8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81"/>
    </row>
    <row r="55" spans="1:25" ht="13.8">
      <c r="A55" s="84"/>
      <c r="B55" s="328" t="s">
        <v>0</v>
      </c>
      <c r="C55" s="329" t="s">
        <v>114</v>
      </c>
      <c r="D55" s="328" t="s">
        <v>115</v>
      </c>
      <c r="E55" s="328" t="s">
        <v>116</v>
      </c>
      <c r="F55" s="327" t="s">
        <v>50</v>
      </c>
      <c r="G55" s="328" t="s">
        <v>117</v>
      </c>
      <c r="H55" s="328" t="s">
        <v>118</v>
      </c>
      <c r="I55" s="328" t="s">
        <v>119</v>
      </c>
      <c r="J55" s="328"/>
      <c r="K55" s="328" t="s">
        <v>120</v>
      </c>
      <c r="L55" s="328"/>
      <c r="M55" s="328" t="s">
        <v>121</v>
      </c>
      <c r="N55" s="328"/>
      <c r="O55" s="328" t="s">
        <v>122</v>
      </c>
      <c r="P55" s="328"/>
      <c r="Q55" s="328" t="s">
        <v>123</v>
      </c>
      <c r="R55" s="328"/>
      <c r="S55" s="328" t="s">
        <v>124</v>
      </c>
      <c r="T55" s="328"/>
      <c r="U55" s="328" t="s">
        <v>125</v>
      </c>
      <c r="V55" s="328"/>
      <c r="W55" s="328" t="s">
        <v>126</v>
      </c>
      <c r="X55" s="328"/>
      <c r="Y55" s="84"/>
    </row>
    <row r="56" spans="1:25" ht="13.8">
      <c r="A56" s="84"/>
      <c r="B56" s="328"/>
      <c r="C56" s="330"/>
      <c r="D56" s="328"/>
      <c r="E56" s="328"/>
      <c r="F56" s="327"/>
      <c r="G56" s="328"/>
      <c r="H56" s="328"/>
      <c r="I56" s="85" t="s">
        <v>127</v>
      </c>
      <c r="J56" s="86" t="s">
        <v>128</v>
      </c>
      <c r="K56" s="85" t="s">
        <v>127</v>
      </c>
      <c r="L56" s="86" t="s">
        <v>128</v>
      </c>
      <c r="M56" s="85" t="s">
        <v>127</v>
      </c>
      <c r="N56" s="86" t="s">
        <v>128</v>
      </c>
      <c r="O56" s="85" t="s">
        <v>127</v>
      </c>
      <c r="P56" s="86" t="s">
        <v>128</v>
      </c>
      <c r="Q56" s="85" t="s">
        <v>127</v>
      </c>
      <c r="R56" s="86" t="s">
        <v>128</v>
      </c>
      <c r="S56" s="85" t="s">
        <v>127</v>
      </c>
      <c r="T56" s="86" t="s">
        <v>128</v>
      </c>
      <c r="U56" s="85" t="s">
        <v>127</v>
      </c>
      <c r="V56" s="86" t="s">
        <v>128</v>
      </c>
      <c r="W56" s="85" t="s">
        <v>127</v>
      </c>
      <c r="X56" s="86" t="s">
        <v>128</v>
      </c>
      <c r="Y56" s="84"/>
    </row>
    <row r="57" spans="1:25" ht="13.8">
      <c r="A57" s="87" t="s">
        <v>160</v>
      </c>
      <c r="B57" s="88" t="s">
        <v>161</v>
      </c>
      <c r="C57" s="89">
        <v>48</v>
      </c>
      <c r="D57" s="90">
        <v>1547</v>
      </c>
      <c r="E57" s="91">
        <v>40666</v>
      </c>
      <c r="F57" s="92">
        <v>700</v>
      </c>
      <c r="G57" s="90" t="s">
        <v>143</v>
      </c>
      <c r="H57" s="90"/>
      <c r="I57" s="93"/>
      <c r="J57" s="94"/>
      <c r="K57" s="93"/>
      <c r="L57" s="94"/>
      <c r="M57" s="93"/>
      <c r="N57" s="94"/>
      <c r="O57" s="93"/>
      <c r="P57" s="94"/>
      <c r="Q57" s="93"/>
      <c r="R57" s="94"/>
      <c r="S57" s="95"/>
      <c r="T57" s="94"/>
      <c r="U57" s="95"/>
      <c r="V57" s="94"/>
      <c r="W57" s="95"/>
      <c r="X57" s="94"/>
      <c r="Y57" s="72"/>
    </row>
    <row r="58" spans="1:25" ht="13.8">
      <c r="A58" s="105" t="s">
        <v>38</v>
      </c>
      <c r="B58" s="88" t="s">
        <v>134</v>
      </c>
      <c r="C58" s="89">
        <v>47</v>
      </c>
      <c r="D58" s="90">
        <v>1641</v>
      </c>
      <c r="E58" s="91">
        <v>40700</v>
      </c>
      <c r="F58" s="92">
        <v>708</v>
      </c>
      <c r="G58" s="90" t="s">
        <v>131</v>
      </c>
      <c r="H58" s="90" t="s">
        <v>132</v>
      </c>
      <c r="I58" s="93">
        <v>0.9</v>
      </c>
      <c r="J58" s="94">
        <v>0.19</v>
      </c>
      <c r="K58" s="93">
        <v>15.27</v>
      </c>
      <c r="L58" s="94">
        <v>0.18</v>
      </c>
      <c r="M58" s="93">
        <v>-3.03</v>
      </c>
      <c r="N58" s="94">
        <v>0.17</v>
      </c>
      <c r="O58" s="93">
        <v>16.63</v>
      </c>
      <c r="P58" s="94">
        <v>0.2</v>
      </c>
      <c r="Q58" s="93"/>
      <c r="R58" s="94"/>
      <c r="S58" s="95">
        <v>0.41</v>
      </c>
      <c r="T58" s="94">
        <v>0.17</v>
      </c>
      <c r="U58" s="95">
        <v>2.5000000000000001E-2</v>
      </c>
      <c r="V58" s="94">
        <v>0.14000000000000001</v>
      </c>
      <c r="W58" s="95"/>
      <c r="X58" s="94"/>
      <c r="Y58" s="72"/>
    </row>
    <row r="59" spans="1:25" ht="13.8">
      <c r="A59" s="72"/>
      <c r="B59" s="72"/>
      <c r="C59" s="76"/>
      <c r="D59" s="74"/>
      <c r="E59" s="77"/>
      <c r="F59" s="75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2"/>
    </row>
    <row r="60" spans="1:25" ht="14.4">
      <c r="A60" s="81"/>
      <c r="B60" s="81"/>
      <c r="C60" s="82" t="s">
        <v>162</v>
      </c>
      <c r="D60" s="20"/>
      <c r="E60" s="21"/>
      <c r="F60" s="8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81"/>
    </row>
    <row r="61" spans="1:25" ht="13.8">
      <c r="A61" s="84"/>
      <c r="B61" s="328" t="s">
        <v>0</v>
      </c>
      <c r="C61" s="329" t="s">
        <v>114</v>
      </c>
      <c r="D61" s="328" t="s">
        <v>115</v>
      </c>
      <c r="E61" s="328" t="s">
        <v>116</v>
      </c>
      <c r="F61" s="327" t="s">
        <v>50</v>
      </c>
      <c r="G61" s="328" t="s">
        <v>117</v>
      </c>
      <c r="H61" s="328" t="s">
        <v>118</v>
      </c>
      <c r="I61" s="328" t="s">
        <v>119</v>
      </c>
      <c r="J61" s="328"/>
      <c r="K61" s="328" t="s">
        <v>120</v>
      </c>
      <c r="L61" s="328"/>
      <c r="M61" s="328" t="s">
        <v>121</v>
      </c>
      <c r="N61" s="328"/>
      <c r="O61" s="328" t="s">
        <v>122</v>
      </c>
      <c r="P61" s="328"/>
      <c r="Q61" s="328" t="s">
        <v>123</v>
      </c>
      <c r="R61" s="328"/>
      <c r="S61" s="328" t="s">
        <v>124</v>
      </c>
      <c r="T61" s="328"/>
      <c r="U61" s="328" t="s">
        <v>125</v>
      </c>
      <c r="V61" s="328"/>
      <c r="W61" s="328" t="s">
        <v>126</v>
      </c>
      <c r="X61" s="328"/>
      <c r="Y61" s="84"/>
    </row>
    <row r="62" spans="1:25" ht="13.8">
      <c r="A62" s="84"/>
      <c r="B62" s="328"/>
      <c r="C62" s="330"/>
      <c r="D62" s="328"/>
      <c r="E62" s="328"/>
      <c r="F62" s="327"/>
      <c r="G62" s="328"/>
      <c r="H62" s="328"/>
      <c r="I62" s="85" t="s">
        <v>127</v>
      </c>
      <c r="J62" s="86" t="s">
        <v>128</v>
      </c>
      <c r="K62" s="85" t="s">
        <v>127</v>
      </c>
      <c r="L62" s="86" t="s">
        <v>128</v>
      </c>
      <c r="M62" s="85" t="s">
        <v>127</v>
      </c>
      <c r="N62" s="86" t="s">
        <v>128</v>
      </c>
      <c r="O62" s="85" t="s">
        <v>127</v>
      </c>
      <c r="P62" s="86" t="s">
        <v>128</v>
      </c>
      <c r="Q62" s="85" t="s">
        <v>127</v>
      </c>
      <c r="R62" s="86" t="s">
        <v>128</v>
      </c>
      <c r="S62" s="85" t="s">
        <v>127</v>
      </c>
      <c r="T62" s="86" t="s">
        <v>128</v>
      </c>
      <c r="U62" s="85" t="s">
        <v>127</v>
      </c>
      <c r="V62" s="86" t="s">
        <v>128</v>
      </c>
      <c r="W62" s="85" t="s">
        <v>127</v>
      </c>
      <c r="X62" s="86" t="s">
        <v>128</v>
      </c>
      <c r="Y62" s="84"/>
    </row>
    <row r="63" spans="1:25" ht="13.8">
      <c r="A63" s="87" t="s">
        <v>163</v>
      </c>
      <c r="B63" s="88" t="s">
        <v>130</v>
      </c>
      <c r="C63" s="89">
        <v>50</v>
      </c>
      <c r="D63" s="90">
        <v>8787</v>
      </c>
      <c r="E63" s="91">
        <v>40632</v>
      </c>
      <c r="F63" s="92">
        <v>738</v>
      </c>
      <c r="G63" s="90" t="s">
        <v>131</v>
      </c>
      <c r="H63" s="90" t="s">
        <v>132</v>
      </c>
      <c r="I63" s="93">
        <v>0.28000000000000003</v>
      </c>
      <c r="J63" s="94">
        <v>0.19</v>
      </c>
      <c r="K63" s="93">
        <v>12.23</v>
      </c>
      <c r="L63" s="94">
        <v>0.18</v>
      </c>
      <c r="M63" s="93">
        <v>-1.29</v>
      </c>
      <c r="N63" s="94">
        <v>0.16</v>
      </c>
      <c r="O63" s="93">
        <v>18.8</v>
      </c>
      <c r="P63" s="94">
        <v>0.19</v>
      </c>
      <c r="Q63" s="93"/>
      <c r="R63" s="94"/>
      <c r="S63" s="95"/>
      <c r="T63" s="94"/>
      <c r="U63" s="95"/>
      <c r="V63" s="94"/>
      <c r="W63" s="95"/>
      <c r="X63" s="94"/>
      <c r="Y63" s="72"/>
    </row>
    <row r="64" spans="1:25" ht="13.8">
      <c r="A64" s="105" t="s">
        <v>38</v>
      </c>
      <c r="B64" s="88" t="s">
        <v>130</v>
      </c>
      <c r="C64" s="89">
        <v>49</v>
      </c>
      <c r="D64" s="90">
        <v>8795</v>
      </c>
      <c r="E64" s="91">
        <v>40639</v>
      </c>
      <c r="F64" s="92">
        <v>668</v>
      </c>
      <c r="G64" s="90" t="s">
        <v>131</v>
      </c>
      <c r="H64" s="90" t="s">
        <v>132</v>
      </c>
      <c r="I64" s="93">
        <v>0.28000000000000003</v>
      </c>
      <c r="J64" s="94">
        <v>0.19</v>
      </c>
      <c r="K64" s="93">
        <v>12.23</v>
      </c>
      <c r="L64" s="94">
        <v>0.18</v>
      </c>
      <c r="M64" s="93">
        <v>-1.29</v>
      </c>
      <c r="N64" s="94">
        <v>0.16</v>
      </c>
      <c r="O64" s="93">
        <v>18.8</v>
      </c>
      <c r="P64" s="94">
        <v>0.19</v>
      </c>
      <c r="Q64" s="93"/>
      <c r="R64" s="94"/>
      <c r="S64" s="95"/>
      <c r="T64" s="94"/>
      <c r="U64" s="95"/>
      <c r="V64" s="94"/>
      <c r="W64" s="95"/>
      <c r="X64" s="94"/>
      <c r="Y64" s="72"/>
    </row>
    <row r="65" spans="1:25" ht="13.8">
      <c r="A65" s="72"/>
      <c r="B65" s="72"/>
      <c r="C65" s="76"/>
      <c r="D65" s="74"/>
      <c r="E65" s="77"/>
      <c r="F65" s="75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2"/>
    </row>
    <row r="66" spans="1:25" ht="14.4">
      <c r="A66" s="81"/>
      <c r="B66" s="81"/>
      <c r="C66" s="82" t="s">
        <v>164</v>
      </c>
      <c r="D66" s="20"/>
      <c r="E66" s="21"/>
      <c r="F66" s="83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81"/>
    </row>
    <row r="67" spans="1:25" ht="13.8">
      <c r="A67" s="84"/>
      <c r="B67" s="328" t="s">
        <v>0</v>
      </c>
      <c r="C67" s="329" t="s">
        <v>114</v>
      </c>
      <c r="D67" s="328" t="s">
        <v>115</v>
      </c>
      <c r="E67" s="328" t="s">
        <v>116</v>
      </c>
      <c r="F67" s="327" t="s">
        <v>50</v>
      </c>
      <c r="G67" s="328" t="s">
        <v>117</v>
      </c>
      <c r="H67" s="328" t="s">
        <v>118</v>
      </c>
      <c r="I67" s="328" t="s">
        <v>119</v>
      </c>
      <c r="J67" s="328"/>
      <c r="K67" s="328" t="s">
        <v>120</v>
      </c>
      <c r="L67" s="328"/>
      <c r="M67" s="328" t="s">
        <v>121</v>
      </c>
      <c r="N67" s="328"/>
      <c r="O67" s="328" t="s">
        <v>122</v>
      </c>
      <c r="P67" s="328"/>
      <c r="Q67" s="328" t="s">
        <v>123</v>
      </c>
      <c r="R67" s="328"/>
      <c r="S67" s="328" t="s">
        <v>124</v>
      </c>
      <c r="T67" s="328"/>
      <c r="U67" s="328" t="s">
        <v>125</v>
      </c>
      <c r="V67" s="328"/>
      <c r="W67" s="328" t="s">
        <v>126</v>
      </c>
      <c r="X67" s="328"/>
      <c r="Y67" s="84"/>
    </row>
    <row r="68" spans="1:25" ht="13.8">
      <c r="A68" s="84"/>
      <c r="B68" s="328"/>
      <c r="C68" s="330"/>
      <c r="D68" s="328"/>
      <c r="E68" s="328"/>
      <c r="F68" s="327"/>
      <c r="G68" s="328"/>
      <c r="H68" s="328"/>
      <c r="I68" s="85" t="s">
        <v>127</v>
      </c>
      <c r="J68" s="86" t="s">
        <v>128</v>
      </c>
      <c r="K68" s="85" t="s">
        <v>127</v>
      </c>
      <c r="L68" s="86" t="s">
        <v>128</v>
      </c>
      <c r="M68" s="85" t="s">
        <v>127</v>
      </c>
      <c r="N68" s="86" t="s">
        <v>128</v>
      </c>
      <c r="O68" s="85" t="s">
        <v>127</v>
      </c>
      <c r="P68" s="86" t="s">
        <v>128</v>
      </c>
      <c r="Q68" s="85" t="s">
        <v>127</v>
      </c>
      <c r="R68" s="86" t="s">
        <v>128</v>
      </c>
      <c r="S68" s="85" t="s">
        <v>127</v>
      </c>
      <c r="T68" s="86" t="s">
        <v>128</v>
      </c>
      <c r="U68" s="85" t="s">
        <v>127</v>
      </c>
      <c r="V68" s="86" t="s">
        <v>128</v>
      </c>
      <c r="W68" s="85" t="s">
        <v>127</v>
      </c>
      <c r="X68" s="86" t="s">
        <v>128</v>
      </c>
      <c r="Y68" s="84"/>
    </row>
    <row r="69" spans="1:25" ht="13.8">
      <c r="A69" s="87" t="s">
        <v>165</v>
      </c>
      <c r="B69" s="88" t="s">
        <v>166</v>
      </c>
      <c r="C69" s="89">
        <v>52</v>
      </c>
      <c r="D69" s="90">
        <v>2</v>
      </c>
      <c r="E69" s="91">
        <v>40460</v>
      </c>
      <c r="F69" s="92">
        <v>948</v>
      </c>
      <c r="G69" s="90" t="s">
        <v>135</v>
      </c>
      <c r="H69" s="90" t="s">
        <v>132</v>
      </c>
      <c r="I69" s="93">
        <v>0.65</v>
      </c>
      <c r="J69" s="94">
        <v>0.18</v>
      </c>
      <c r="K69" s="93">
        <v>13.37</v>
      </c>
      <c r="L69" s="94">
        <v>0.16</v>
      </c>
      <c r="M69" s="93">
        <v>0.93</v>
      </c>
      <c r="N69" s="94">
        <v>0.15</v>
      </c>
      <c r="O69" s="93">
        <v>19.04</v>
      </c>
      <c r="P69" s="94">
        <v>0.19</v>
      </c>
      <c r="Q69" s="93">
        <v>0.38</v>
      </c>
      <c r="R69" s="94">
        <v>0.1</v>
      </c>
      <c r="S69" s="95">
        <v>-0.94799999999999995</v>
      </c>
      <c r="T69" s="94">
        <v>0.13</v>
      </c>
      <c r="U69" s="95">
        <v>-0.17</v>
      </c>
      <c r="V69" s="94">
        <v>0.09</v>
      </c>
      <c r="W69" s="95"/>
      <c r="X69" s="94"/>
      <c r="Y69" s="72"/>
    </row>
    <row r="70" spans="1:25" ht="13.8">
      <c r="A70" s="87" t="s">
        <v>167</v>
      </c>
      <c r="B70" s="88" t="s">
        <v>134</v>
      </c>
      <c r="C70" s="89">
        <v>51</v>
      </c>
      <c r="D70" s="90">
        <v>1258</v>
      </c>
      <c r="E70" s="91">
        <v>40466</v>
      </c>
      <c r="F70" s="92">
        <v>866</v>
      </c>
      <c r="G70" s="90" t="s">
        <v>135</v>
      </c>
      <c r="H70" s="90"/>
      <c r="I70" s="93">
        <v>1.05</v>
      </c>
      <c r="J70" s="94">
        <v>0.31</v>
      </c>
      <c r="K70" s="93">
        <v>14.63</v>
      </c>
      <c r="L70" s="94">
        <v>0.28000000000000003</v>
      </c>
      <c r="M70" s="93">
        <v>1.21</v>
      </c>
      <c r="N70" s="94">
        <v>0.17</v>
      </c>
      <c r="O70" s="93">
        <v>19.5</v>
      </c>
      <c r="P70" s="94">
        <v>0.26</v>
      </c>
      <c r="Q70" s="93">
        <v>0.69</v>
      </c>
      <c r="R70" s="94">
        <v>0.14000000000000001</v>
      </c>
      <c r="S70" s="95">
        <v>-0.05</v>
      </c>
      <c r="T70" s="94">
        <v>0.13</v>
      </c>
      <c r="U70" s="95">
        <v>3.3000000000000002E-2</v>
      </c>
      <c r="V70" s="94">
        <v>0.09</v>
      </c>
      <c r="W70" s="95"/>
      <c r="X70" s="94"/>
      <c r="Y70" s="72"/>
    </row>
    <row r="71" spans="1:25" ht="13.8">
      <c r="A71" s="72"/>
      <c r="B71" s="72"/>
      <c r="C71" s="76"/>
      <c r="D71" s="74"/>
      <c r="E71" s="77"/>
      <c r="F71" s="75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2"/>
    </row>
    <row r="72" spans="1:25" ht="14.4">
      <c r="A72" s="81"/>
      <c r="B72" s="81"/>
      <c r="C72" s="82" t="s">
        <v>168</v>
      </c>
      <c r="D72" s="20"/>
      <c r="E72" s="21"/>
      <c r="F72" s="8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81"/>
    </row>
    <row r="73" spans="1:25" ht="13.8">
      <c r="A73" s="84"/>
      <c r="B73" s="328" t="s">
        <v>0</v>
      </c>
      <c r="C73" s="329" t="s">
        <v>114</v>
      </c>
      <c r="D73" s="328" t="s">
        <v>115</v>
      </c>
      <c r="E73" s="328" t="s">
        <v>116</v>
      </c>
      <c r="F73" s="327" t="s">
        <v>50</v>
      </c>
      <c r="G73" s="328" t="s">
        <v>117</v>
      </c>
      <c r="H73" s="328" t="s">
        <v>118</v>
      </c>
      <c r="I73" s="328" t="s">
        <v>119</v>
      </c>
      <c r="J73" s="328"/>
      <c r="K73" s="328" t="s">
        <v>120</v>
      </c>
      <c r="L73" s="328"/>
      <c r="M73" s="328" t="s">
        <v>121</v>
      </c>
      <c r="N73" s="328"/>
      <c r="O73" s="328" t="s">
        <v>122</v>
      </c>
      <c r="P73" s="328"/>
      <c r="Q73" s="328" t="s">
        <v>123</v>
      </c>
      <c r="R73" s="328"/>
      <c r="S73" s="328" t="s">
        <v>124</v>
      </c>
      <c r="T73" s="328"/>
      <c r="U73" s="328" t="s">
        <v>125</v>
      </c>
      <c r="V73" s="328"/>
      <c r="W73" s="328" t="s">
        <v>126</v>
      </c>
      <c r="X73" s="328"/>
      <c r="Y73" s="84"/>
    </row>
    <row r="74" spans="1:25" ht="13.8">
      <c r="A74" s="84"/>
      <c r="B74" s="328"/>
      <c r="C74" s="330"/>
      <c r="D74" s="328"/>
      <c r="E74" s="328"/>
      <c r="F74" s="327"/>
      <c r="G74" s="328"/>
      <c r="H74" s="328"/>
      <c r="I74" s="85" t="s">
        <v>127</v>
      </c>
      <c r="J74" s="86" t="s">
        <v>128</v>
      </c>
      <c r="K74" s="85" t="s">
        <v>127</v>
      </c>
      <c r="L74" s="86" t="s">
        <v>128</v>
      </c>
      <c r="M74" s="85" t="s">
        <v>127</v>
      </c>
      <c r="N74" s="86" t="s">
        <v>128</v>
      </c>
      <c r="O74" s="85" t="s">
        <v>127</v>
      </c>
      <c r="P74" s="86" t="s">
        <v>128</v>
      </c>
      <c r="Q74" s="85" t="s">
        <v>127</v>
      </c>
      <c r="R74" s="86" t="s">
        <v>128</v>
      </c>
      <c r="S74" s="85" t="s">
        <v>127</v>
      </c>
      <c r="T74" s="86" t="s">
        <v>128</v>
      </c>
      <c r="U74" s="85" t="s">
        <v>127</v>
      </c>
      <c r="V74" s="86" t="s">
        <v>128</v>
      </c>
      <c r="W74" s="85" t="s">
        <v>127</v>
      </c>
      <c r="X74" s="86" t="s">
        <v>128</v>
      </c>
      <c r="Y74" s="84"/>
    </row>
    <row r="75" spans="1:25" ht="13.8">
      <c r="A75" s="87" t="s">
        <v>169</v>
      </c>
      <c r="B75" s="88" t="s">
        <v>130</v>
      </c>
      <c r="C75" s="89">
        <v>53</v>
      </c>
      <c r="D75" s="90">
        <v>8599</v>
      </c>
      <c r="E75" s="91">
        <v>40415</v>
      </c>
      <c r="F75" s="92">
        <v>956</v>
      </c>
      <c r="G75" s="90" t="s">
        <v>131</v>
      </c>
      <c r="H75" s="90" t="s">
        <v>132</v>
      </c>
      <c r="I75" s="93">
        <v>0.74</v>
      </c>
      <c r="J75" s="94">
        <v>0.18</v>
      </c>
      <c r="K75" s="93">
        <v>12.18</v>
      </c>
      <c r="L75" s="94">
        <v>0.18</v>
      </c>
      <c r="M75" s="93">
        <v>0.11</v>
      </c>
      <c r="N75" s="94">
        <v>0.17</v>
      </c>
      <c r="O75" s="93">
        <v>18.989999999999998</v>
      </c>
      <c r="P75" s="94">
        <v>0.19</v>
      </c>
      <c r="Q75" s="93"/>
      <c r="R75" s="94"/>
      <c r="S75" s="95"/>
      <c r="T75" s="94"/>
      <c r="U75" s="95"/>
      <c r="V75" s="94"/>
      <c r="W75" s="95"/>
      <c r="X75" s="94"/>
      <c r="Y75" s="72"/>
    </row>
    <row r="76" spans="1:25" ht="13.8">
      <c r="A76" s="87" t="s">
        <v>170</v>
      </c>
      <c r="B76" s="88" t="s">
        <v>134</v>
      </c>
      <c r="C76" s="89">
        <v>55</v>
      </c>
      <c r="D76" s="90">
        <v>1155</v>
      </c>
      <c r="E76" s="91">
        <v>40392</v>
      </c>
      <c r="F76" s="92">
        <v>848</v>
      </c>
      <c r="G76" s="90" t="s">
        <v>135</v>
      </c>
      <c r="H76" s="90"/>
      <c r="I76" s="93">
        <v>0.33</v>
      </c>
      <c r="J76" s="94">
        <v>0.32</v>
      </c>
      <c r="K76" s="93">
        <v>10.07</v>
      </c>
      <c r="L76" s="94">
        <v>0.3</v>
      </c>
      <c r="M76" s="93">
        <v>-0.21</v>
      </c>
      <c r="N76" s="94">
        <v>0.2</v>
      </c>
      <c r="O76" s="93">
        <v>14.85</v>
      </c>
      <c r="P76" s="94">
        <v>0.27</v>
      </c>
      <c r="Q76" s="93">
        <v>0.69</v>
      </c>
      <c r="R76" s="94">
        <v>0.17</v>
      </c>
      <c r="S76" s="95">
        <v>0.37</v>
      </c>
      <c r="T76" s="94">
        <v>0.18</v>
      </c>
      <c r="U76" s="95">
        <v>4.1000000000000002E-2</v>
      </c>
      <c r="V76" s="94">
        <v>0.15</v>
      </c>
      <c r="W76" s="95"/>
      <c r="X76" s="94"/>
      <c r="Y76" s="72"/>
    </row>
    <row r="77" spans="1:25" ht="13.8">
      <c r="A77" s="72"/>
      <c r="B77" s="72"/>
      <c r="C77" s="76"/>
      <c r="D77" s="74"/>
      <c r="E77" s="77"/>
      <c r="F77" s="75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2"/>
    </row>
    <row r="78" spans="1:25" ht="13.8">
      <c r="A78" s="87"/>
      <c r="B78" s="88"/>
      <c r="C78" s="89" t="s">
        <v>171</v>
      </c>
      <c r="D78" s="90"/>
      <c r="E78" s="91"/>
      <c r="F78" s="92"/>
      <c r="G78" s="90"/>
      <c r="H78" s="90"/>
      <c r="I78" s="93"/>
      <c r="J78" s="94"/>
      <c r="K78" s="93"/>
      <c r="L78" s="94"/>
      <c r="M78" s="93"/>
      <c r="N78" s="94"/>
      <c r="O78" s="93"/>
      <c r="P78" s="94"/>
      <c r="Q78" s="93"/>
      <c r="R78" s="94"/>
      <c r="S78" s="95"/>
      <c r="T78" s="94"/>
      <c r="U78" s="95"/>
      <c r="V78" s="94"/>
      <c r="W78" s="95"/>
      <c r="X78" s="94"/>
      <c r="Y78" s="72"/>
    </row>
    <row r="79" spans="1:25" ht="13.8">
      <c r="A79" s="84"/>
      <c r="B79" s="328" t="s">
        <v>0</v>
      </c>
      <c r="C79" s="329" t="s">
        <v>114</v>
      </c>
      <c r="D79" s="328" t="s">
        <v>115</v>
      </c>
      <c r="E79" s="328" t="s">
        <v>116</v>
      </c>
      <c r="F79" s="327" t="s">
        <v>50</v>
      </c>
      <c r="G79" s="328" t="s">
        <v>117</v>
      </c>
      <c r="H79" s="328" t="s">
        <v>118</v>
      </c>
      <c r="I79" s="328" t="s">
        <v>119</v>
      </c>
      <c r="J79" s="328"/>
      <c r="K79" s="328" t="s">
        <v>120</v>
      </c>
      <c r="L79" s="328"/>
      <c r="M79" s="328" t="s">
        <v>121</v>
      </c>
      <c r="N79" s="328"/>
      <c r="O79" s="328" t="s">
        <v>122</v>
      </c>
      <c r="P79" s="328"/>
      <c r="Q79" s="328" t="s">
        <v>123</v>
      </c>
      <c r="R79" s="328"/>
      <c r="S79" s="328" t="s">
        <v>124</v>
      </c>
      <c r="T79" s="328"/>
      <c r="U79" s="328" t="s">
        <v>125</v>
      </c>
      <c r="V79" s="328"/>
      <c r="W79" s="328" t="s">
        <v>126</v>
      </c>
      <c r="X79" s="328"/>
      <c r="Y79" s="84"/>
    </row>
    <row r="80" spans="1:25" ht="13.8">
      <c r="A80" s="84"/>
      <c r="B80" s="328"/>
      <c r="C80" s="330"/>
      <c r="D80" s="328"/>
      <c r="E80" s="328"/>
      <c r="F80" s="327"/>
      <c r="G80" s="328"/>
      <c r="H80" s="328"/>
      <c r="I80" s="85" t="s">
        <v>127</v>
      </c>
      <c r="J80" s="86" t="s">
        <v>128</v>
      </c>
      <c r="K80" s="85" t="s">
        <v>127</v>
      </c>
      <c r="L80" s="86" t="s">
        <v>128</v>
      </c>
      <c r="M80" s="85" t="s">
        <v>127</v>
      </c>
      <c r="N80" s="86" t="s">
        <v>128</v>
      </c>
      <c r="O80" s="85" t="s">
        <v>127</v>
      </c>
      <c r="P80" s="86" t="s">
        <v>128</v>
      </c>
      <c r="Q80" s="85" t="s">
        <v>127</v>
      </c>
      <c r="R80" s="86" t="s">
        <v>128</v>
      </c>
      <c r="S80" s="85" t="s">
        <v>127</v>
      </c>
      <c r="T80" s="86" t="s">
        <v>128</v>
      </c>
      <c r="U80" s="85" t="s">
        <v>127</v>
      </c>
      <c r="V80" s="86" t="s">
        <v>128</v>
      </c>
      <c r="W80" s="85" t="s">
        <v>127</v>
      </c>
      <c r="X80" s="86" t="s">
        <v>128</v>
      </c>
      <c r="Y80" s="84"/>
    </row>
    <row r="81" spans="1:25" ht="13.8">
      <c r="A81" s="87" t="s">
        <v>172</v>
      </c>
      <c r="B81" s="88" t="s">
        <v>173</v>
      </c>
      <c r="C81" s="89">
        <v>59</v>
      </c>
      <c r="D81" s="90">
        <v>136</v>
      </c>
      <c r="E81" s="91">
        <v>40096</v>
      </c>
      <c r="F81" s="92">
        <v>916</v>
      </c>
      <c r="G81" s="90" t="s">
        <v>135</v>
      </c>
      <c r="H81" s="90"/>
      <c r="I81" s="93">
        <v>0.71</v>
      </c>
      <c r="J81" s="94">
        <v>0.24</v>
      </c>
      <c r="K81" s="93">
        <v>7.2</v>
      </c>
      <c r="L81" s="94">
        <v>0.22</v>
      </c>
      <c r="M81" s="93">
        <v>0.6</v>
      </c>
      <c r="N81" s="94">
        <v>0.19</v>
      </c>
      <c r="O81" s="93">
        <v>17</v>
      </c>
      <c r="P81" s="94">
        <v>0.27</v>
      </c>
      <c r="Q81" s="93">
        <v>0.56999999999999995</v>
      </c>
      <c r="R81" s="94">
        <v>0.21</v>
      </c>
      <c r="S81" s="95">
        <v>1.4119999999999999</v>
      </c>
      <c r="T81" s="94">
        <v>0.2</v>
      </c>
      <c r="U81" s="95">
        <v>4.0000000000000001E-3</v>
      </c>
      <c r="V81" s="94">
        <v>0.15</v>
      </c>
      <c r="W81" s="95">
        <v>1.2E-2</v>
      </c>
      <c r="X81" s="94">
        <v>0.17</v>
      </c>
      <c r="Y81" s="72"/>
    </row>
    <row r="82" spans="1:25" ht="13.8">
      <c r="A82" s="87" t="s">
        <v>174</v>
      </c>
      <c r="B82" s="88" t="s">
        <v>173</v>
      </c>
      <c r="C82" s="89">
        <v>58</v>
      </c>
      <c r="D82" s="90">
        <v>137</v>
      </c>
      <c r="E82" s="91">
        <v>40098</v>
      </c>
      <c r="F82" s="92">
        <v>1005</v>
      </c>
      <c r="G82" s="90" t="s">
        <v>131</v>
      </c>
      <c r="H82" s="90" t="s">
        <v>132</v>
      </c>
      <c r="I82" s="93">
        <v>0.71</v>
      </c>
      <c r="J82" s="94">
        <v>0.2</v>
      </c>
      <c r="K82" s="93">
        <v>16.440000000000001</v>
      </c>
      <c r="L82" s="94">
        <v>0.19</v>
      </c>
      <c r="M82" s="93">
        <v>0.14000000000000001</v>
      </c>
      <c r="N82" s="94">
        <v>0.16</v>
      </c>
      <c r="O82" s="93">
        <v>23.26</v>
      </c>
      <c r="P82" s="94">
        <v>0.2</v>
      </c>
      <c r="Q82" s="93"/>
      <c r="R82" s="94"/>
      <c r="S82" s="95"/>
      <c r="T82" s="94"/>
      <c r="U82" s="95"/>
      <c r="V82" s="94"/>
      <c r="W82" s="95"/>
      <c r="X82" s="94"/>
      <c r="Y82" s="72"/>
    </row>
    <row r="83" spans="1:25" ht="13.8">
      <c r="A83" s="72"/>
      <c r="B83" s="72"/>
      <c r="C83" s="105"/>
      <c r="D83" s="74"/>
      <c r="E83" s="74"/>
      <c r="F83" s="75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2"/>
    </row>
    <row r="84" spans="1:25" ht="13.8">
      <c r="A84" s="87" t="s">
        <v>175</v>
      </c>
      <c r="B84" s="72"/>
      <c r="C84" s="105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2"/>
    </row>
    <row r="85" spans="1:25" ht="13.8">
      <c r="A85" s="106" t="s">
        <v>176</v>
      </c>
      <c r="B85" s="72"/>
      <c r="C85" s="76"/>
      <c r="D85" s="74"/>
      <c r="E85" s="77"/>
      <c r="F85" s="75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2"/>
    </row>
    <row r="86" spans="1:25" ht="13.8">
      <c r="A86" s="106" t="s">
        <v>177</v>
      </c>
      <c r="B86" s="72"/>
      <c r="C86" s="72"/>
      <c r="D86" s="74"/>
      <c r="E86" s="77"/>
      <c r="F86" s="75"/>
      <c r="G86" s="74"/>
      <c r="H86" s="74"/>
      <c r="I86" s="72"/>
      <c r="J86" s="79"/>
      <c r="K86" s="78"/>
      <c r="L86" s="79"/>
      <c r="M86" s="78"/>
      <c r="N86" s="79"/>
      <c r="O86" s="78"/>
      <c r="P86" s="79"/>
      <c r="Q86" s="78"/>
      <c r="R86" s="79"/>
      <c r="S86" s="80"/>
      <c r="T86" s="79"/>
      <c r="U86" s="80"/>
      <c r="V86" s="79"/>
      <c r="W86" s="80"/>
      <c r="X86" s="79"/>
      <c r="Y86" s="72"/>
    </row>
    <row r="87" spans="1:25" ht="13.8">
      <c r="A87" s="72"/>
      <c r="B87" s="72"/>
      <c r="C87" s="72"/>
      <c r="D87" s="74"/>
      <c r="E87" s="77"/>
      <c r="F87" s="75"/>
      <c r="G87" s="74"/>
      <c r="H87" s="74"/>
      <c r="I87" s="72"/>
      <c r="J87" s="79"/>
      <c r="K87" s="78"/>
      <c r="L87" s="79"/>
      <c r="M87" s="78"/>
      <c r="N87" s="79"/>
      <c r="O87" s="78"/>
      <c r="P87" s="79"/>
      <c r="Q87" s="78"/>
      <c r="R87" s="79"/>
      <c r="S87" s="80"/>
      <c r="T87" s="79"/>
      <c r="U87" s="80"/>
      <c r="V87" s="79"/>
      <c r="W87" s="80"/>
      <c r="X87" s="79"/>
      <c r="Y87" s="72"/>
    </row>
    <row r="88" spans="1:25" ht="13.8">
      <c r="A88" s="72"/>
      <c r="B88" s="72"/>
      <c r="C88" s="76"/>
      <c r="D88" s="74"/>
      <c r="E88" s="77"/>
      <c r="F88" s="75"/>
      <c r="G88" s="74"/>
      <c r="H88" s="74"/>
      <c r="I88" s="72"/>
      <c r="J88" s="79"/>
      <c r="K88" s="78"/>
      <c r="L88" s="79"/>
      <c r="M88" s="78"/>
      <c r="N88" s="79"/>
      <c r="O88" s="78"/>
      <c r="P88" s="79"/>
      <c r="Q88" s="78"/>
      <c r="R88" s="79"/>
      <c r="S88" s="80"/>
      <c r="T88" s="79"/>
      <c r="U88" s="80"/>
      <c r="V88" s="79"/>
      <c r="W88" s="80"/>
      <c r="X88" s="79"/>
      <c r="Y88" s="72"/>
    </row>
    <row r="89" spans="1:25" ht="13.8">
      <c r="A89" s="72"/>
      <c r="B89" s="72"/>
      <c r="C89" s="105"/>
      <c r="D89" s="74"/>
      <c r="E89" s="74"/>
      <c r="F89" s="75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2"/>
    </row>
    <row r="90" spans="1:25" ht="13.8">
      <c r="A90" s="72"/>
      <c r="B90" s="72"/>
      <c r="C90" s="105"/>
      <c r="D90" s="74"/>
      <c r="E90" s="74"/>
      <c r="F90" s="75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2"/>
    </row>
    <row r="91" spans="1:25" ht="13.8">
      <c r="A91" s="72"/>
      <c r="B91" s="72"/>
      <c r="C91" s="105"/>
      <c r="D91" s="74"/>
      <c r="E91" s="74"/>
      <c r="F91" s="75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2"/>
    </row>
    <row r="92" spans="1:25" ht="13.8">
      <c r="A92" s="72"/>
      <c r="B92" s="72"/>
      <c r="C92" s="105"/>
      <c r="D92" s="74"/>
      <c r="E92" s="74"/>
      <c r="F92" s="75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2"/>
    </row>
    <row r="93" spans="1:25" ht="13.8">
      <c r="A93" s="72"/>
      <c r="B93" s="72"/>
      <c r="C93" s="105"/>
      <c r="D93" s="74"/>
      <c r="E93" s="74"/>
      <c r="F93" s="75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2"/>
    </row>
    <row r="94" spans="1:25" ht="13.8">
      <c r="A94" s="72"/>
      <c r="B94" s="72"/>
      <c r="C94" s="105"/>
      <c r="D94" s="74"/>
      <c r="E94" s="74"/>
      <c r="F94" s="75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2"/>
    </row>
    <row r="95" spans="1:25" ht="13.8">
      <c r="A95" s="72"/>
      <c r="B95" s="72"/>
      <c r="C95" s="105"/>
      <c r="D95" s="74"/>
      <c r="E95" s="74"/>
      <c r="F95" s="75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2"/>
    </row>
    <row r="96" spans="1:25" ht="13.8">
      <c r="A96" s="72"/>
      <c r="B96" s="72"/>
      <c r="C96" s="105"/>
      <c r="D96" s="74"/>
      <c r="E96" s="74"/>
      <c r="F96" s="75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2"/>
    </row>
    <row r="97" spans="1:25" ht="13.8">
      <c r="A97" s="72"/>
      <c r="B97" s="72"/>
      <c r="C97" s="105"/>
      <c r="D97" s="74"/>
      <c r="E97" s="74"/>
      <c r="F97" s="75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2"/>
    </row>
    <row r="98" spans="1:25" ht="13.8">
      <c r="A98" s="72"/>
      <c r="B98" s="72"/>
      <c r="C98" s="105"/>
      <c r="D98" s="74"/>
      <c r="E98" s="74"/>
      <c r="F98" s="75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2"/>
    </row>
    <row r="99" spans="1:25" ht="13.8">
      <c r="A99" s="72"/>
      <c r="B99" s="72"/>
      <c r="C99" s="105"/>
      <c r="D99" s="74"/>
      <c r="E99" s="74"/>
      <c r="F99" s="75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2"/>
    </row>
    <row r="100" spans="1:25" ht="13.8">
      <c r="A100" s="72"/>
      <c r="B100" s="72"/>
      <c r="C100" s="105"/>
      <c r="D100" s="74"/>
      <c r="E100" s="74"/>
      <c r="F100" s="75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2"/>
    </row>
    <row r="101" spans="1:25" ht="13.8">
      <c r="A101" s="72"/>
      <c r="B101" s="72"/>
      <c r="C101" s="105"/>
      <c r="D101" s="74"/>
      <c r="E101" s="74"/>
      <c r="F101" s="75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2"/>
    </row>
    <row r="102" spans="1:25" ht="13.8">
      <c r="A102" s="72"/>
      <c r="B102" s="72"/>
      <c r="C102" s="105"/>
      <c r="D102" s="74"/>
      <c r="E102" s="74"/>
      <c r="F102" s="75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2"/>
    </row>
    <row r="103" spans="1:25" ht="13.8">
      <c r="A103" s="72"/>
      <c r="B103" s="72"/>
      <c r="C103" s="105"/>
      <c r="D103" s="74"/>
      <c r="E103" s="74"/>
      <c r="F103" s="75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2"/>
    </row>
    <row r="104" spans="1:25" ht="13.8">
      <c r="A104" s="72"/>
      <c r="B104" s="72"/>
      <c r="C104" s="105"/>
      <c r="D104" s="74"/>
      <c r="E104" s="74"/>
      <c r="F104" s="75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2"/>
    </row>
    <row r="105" spans="1:25" ht="13.8">
      <c r="A105" s="72"/>
      <c r="B105" s="72"/>
      <c r="C105" s="105"/>
      <c r="D105" s="74"/>
      <c r="E105" s="74"/>
      <c r="F105" s="75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2"/>
    </row>
    <row r="106" spans="1:25" ht="13.8">
      <c r="A106" s="72"/>
      <c r="B106" s="72"/>
      <c r="C106" s="105"/>
      <c r="D106" s="74"/>
      <c r="E106" s="74"/>
      <c r="F106" s="75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2"/>
    </row>
    <row r="107" spans="1:25" ht="13.8">
      <c r="A107" s="72"/>
      <c r="B107" s="72"/>
      <c r="C107" s="105"/>
      <c r="D107" s="74"/>
      <c r="E107" s="74"/>
      <c r="F107" s="75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2"/>
    </row>
    <row r="108" spans="1:25" ht="13.8">
      <c r="A108" s="72"/>
      <c r="B108" s="72"/>
      <c r="C108" s="105"/>
      <c r="D108" s="74"/>
      <c r="E108" s="74"/>
      <c r="F108" s="75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2"/>
    </row>
    <row r="109" spans="1:25" ht="13.8">
      <c r="A109" s="72"/>
      <c r="B109" s="72"/>
      <c r="C109" s="105"/>
      <c r="D109" s="74"/>
      <c r="E109" s="74"/>
      <c r="F109" s="75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2"/>
    </row>
    <row r="110" spans="1:25" ht="13.8">
      <c r="A110" s="72"/>
      <c r="B110" s="72"/>
      <c r="C110" s="105"/>
      <c r="D110" s="74"/>
      <c r="E110" s="74"/>
      <c r="F110" s="75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2"/>
    </row>
    <row r="111" spans="1:25" ht="13.8">
      <c r="A111" s="72"/>
      <c r="B111" s="72"/>
      <c r="C111" s="105"/>
      <c r="D111" s="74"/>
      <c r="E111" s="74"/>
      <c r="F111" s="75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2"/>
    </row>
    <row r="112" spans="1:25" ht="13.8">
      <c r="A112" s="72"/>
      <c r="B112" s="72"/>
      <c r="C112" s="105"/>
      <c r="D112" s="74"/>
      <c r="E112" s="74"/>
      <c r="F112" s="75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2"/>
    </row>
    <row r="113" spans="1:25" ht="13.8">
      <c r="A113" s="72"/>
      <c r="B113" s="72"/>
      <c r="C113" s="105"/>
      <c r="D113" s="74"/>
      <c r="E113" s="74"/>
      <c r="F113" s="75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2"/>
    </row>
    <row r="114" spans="1:25" ht="13.8">
      <c r="A114" s="72"/>
      <c r="B114" s="72"/>
      <c r="C114" s="105"/>
      <c r="D114" s="74"/>
      <c r="E114" s="74"/>
      <c r="F114" s="75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2"/>
    </row>
    <row r="115" spans="1:25" ht="13.8">
      <c r="A115" s="72"/>
      <c r="B115" s="72"/>
      <c r="C115" s="105"/>
      <c r="D115" s="74"/>
      <c r="E115" s="74"/>
      <c r="F115" s="75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2"/>
    </row>
    <row r="116" spans="1:25" ht="13.8">
      <c r="A116" s="72"/>
      <c r="B116" s="72"/>
      <c r="C116" s="105"/>
      <c r="D116" s="74"/>
      <c r="E116" s="74"/>
      <c r="F116" s="75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2"/>
    </row>
  </sheetData>
  <mergeCells count="195">
    <mergeCell ref="H79:H80"/>
    <mergeCell ref="I79:J79"/>
    <mergeCell ref="U79:V79"/>
    <mergeCell ref="W79:X79"/>
    <mergeCell ref="K79:L79"/>
    <mergeCell ref="M79:N79"/>
    <mergeCell ref="O79:P79"/>
    <mergeCell ref="Q79:R79"/>
    <mergeCell ref="S79:T79"/>
    <mergeCell ref="B79:B80"/>
    <mergeCell ref="C79:C80"/>
    <mergeCell ref="D79:D80"/>
    <mergeCell ref="E79:E80"/>
    <mergeCell ref="F79:F80"/>
    <mergeCell ref="G79:G80"/>
    <mergeCell ref="U67:V67"/>
    <mergeCell ref="W67:X67"/>
    <mergeCell ref="B73:B74"/>
    <mergeCell ref="C73:C74"/>
    <mergeCell ref="D73:D74"/>
    <mergeCell ref="E73:E74"/>
    <mergeCell ref="F73:F74"/>
    <mergeCell ref="G73:G74"/>
    <mergeCell ref="H73:H74"/>
    <mergeCell ref="Q73:R73"/>
    <mergeCell ref="U73:V73"/>
    <mergeCell ref="W73:X73"/>
    <mergeCell ref="I73:J73"/>
    <mergeCell ref="K73:L73"/>
    <mergeCell ref="M73:N73"/>
    <mergeCell ref="O73:P73"/>
    <mergeCell ref="S67:T67"/>
    <mergeCell ref="B67:B68"/>
    <mergeCell ref="C67:C68"/>
    <mergeCell ref="D67:D68"/>
    <mergeCell ref="E67:E68"/>
    <mergeCell ref="S73:T73"/>
    <mergeCell ref="F67:F68"/>
    <mergeCell ref="G67:G68"/>
    <mergeCell ref="H67:H68"/>
    <mergeCell ref="I67:J67"/>
    <mergeCell ref="Q61:R61"/>
    <mergeCell ref="S61:T61"/>
    <mergeCell ref="K67:L67"/>
    <mergeCell ref="M67:N67"/>
    <mergeCell ref="O67:P67"/>
    <mergeCell ref="Q67:R67"/>
    <mergeCell ref="U55:V55"/>
    <mergeCell ref="W55:X55"/>
    <mergeCell ref="B61:B62"/>
    <mergeCell ref="C61:C62"/>
    <mergeCell ref="D61:D62"/>
    <mergeCell ref="E61:E62"/>
    <mergeCell ref="F61:F62"/>
    <mergeCell ref="G61:G62"/>
    <mergeCell ref="H61:H62"/>
    <mergeCell ref="U61:V61"/>
    <mergeCell ref="S55:T55"/>
    <mergeCell ref="B55:B56"/>
    <mergeCell ref="C55:C56"/>
    <mergeCell ref="D55:D56"/>
    <mergeCell ref="E55:E56"/>
    <mergeCell ref="W61:X61"/>
    <mergeCell ref="I61:J61"/>
    <mergeCell ref="K61:L61"/>
    <mergeCell ref="M61:N61"/>
    <mergeCell ref="O61:P61"/>
    <mergeCell ref="F55:F56"/>
    <mergeCell ref="G55:G56"/>
    <mergeCell ref="H55:H56"/>
    <mergeCell ref="I55:J55"/>
    <mergeCell ref="Q46:R46"/>
    <mergeCell ref="S46:T46"/>
    <mergeCell ref="K55:L55"/>
    <mergeCell ref="M55:N55"/>
    <mergeCell ref="O55:P55"/>
    <mergeCell ref="Q55:R55"/>
    <mergeCell ref="U36:V36"/>
    <mergeCell ref="W36:X36"/>
    <mergeCell ref="B46:B47"/>
    <mergeCell ref="C46:C47"/>
    <mergeCell ref="D46:D47"/>
    <mergeCell ref="E46:E47"/>
    <mergeCell ref="F46:F47"/>
    <mergeCell ref="G46:G47"/>
    <mergeCell ref="H46:H47"/>
    <mergeCell ref="U46:V46"/>
    <mergeCell ref="S36:T36"/>
    <mergeCell ref="B36:B37"/>
    <mergeCell ref="C36:C37"/>
    <mergeCell ref="D36:D37"/>
    <mergeCell ref="E36:E37"/>
    <mergeCell ref="W46:X46"/>
    <mergeCell ref="I46:J46"/>
    <mergeCell ref="K46:L46"/>
    <mergeCell ref="M46:N46"/>
    <mergeCell ref="O46:P46"/>
    <mergeCell ref="F36:F37"/>
    <mergeCell ref="G36:G37"/>
    <mergeCell ref="H36:H37"/>
    <mergeCell ref="I36:J36"/>
    <mergeCell ref="Q31:R31"/>
    <mergeCell ref="S31:T31"/>
    <mergeCell ref="K36:L36"/>
    <mergeCell ref="M36:N36"/>
    <mergeCell ref="O36:P36"/>
    <mergeCell ref="Q36:R36"/>
    <mergeCell ref="U26:V26"/>
    <mergeCell ref="W26:X26"/>
    <mergeCell ref="B31:B32"/>
    <mergeCell ref="C31:C32"/>
    <mergeCell ref="D31:D32"/>
    <mergeCell ref="E31:E32"/>
    <mergeCell ref="F31:F32"/>
    <mergeCell ref="G31:G32"/>
    <mergeCell ref="H31:H32"/>
    <mergeCell ref="U31:V31"/>
    <mergeCell ref="S26:T26"/>
    <mergeCell ref="B26:B27"/>
    <mergeCell ref="C26:C27"/>
    <mergeCell ref="D26:D27"/>
    <mergeCell ref="E26:E27"/>
    <mergeCell ref="W31:X31"/>
    <mergeCell ref="I31:J31"/>
    <mergeCell ref="K31:L31"/>
    <mergeCell ref="M31:N31"/>
    <mergeCell ref="O31:P31"/>
    <mergeCell ref="F26:F27"/>
    <mergeCell ref="G26:G27"/>
    <mergeCell ref="H26:H27"/>
    <mergeCell ref="I26:J26"/>
    <mergeCell ref="Q20:R20"/>
    <mergeCell ref="S20:T20"/>
    <mergeCell ref="K26:L26"/>
    <mergeCell ref="M26:N26"/>
    <mergeCell ref="O26:P26"/>
    <mergeCell ref="Q26:R26"/>
    <mergeCell ref="U15:V15"/>
    <mergeCell ref="W15:X15"/>
    <mergeCell ref="B20:B21"/>
    <mergeCell ref="C20:C21"/>
    <mergeCell ref="D20:D21"/>
    <mergeCell ref="E20:E21"/>
    <mergeCell ref="F20:F21"/>
    <mergeCell ref="G20:G21"/>
    <mergeCell ref="H20:H21"/>
    <mergeCell ref="U20:V20"/>
    <mergeCell ref="S15:T15"/>
    <mergeCell ref="B15:B16"/>
    <mergeCell ref="C15:C16"/>
    <mergeCell ref="D15:D16"/>
    <mergeCell ref="E15:E16"/>
    <mergeCell ref="W20:X20"/>
    <mergeCell ref="I20:J20"/>
    <mergeCell ref="K20:L20"/>
    <mergeCell ref="M20:N20"/>
    <mergeCell ref="O20:P20"/>
    <mergeCell ref="F15:F16"/>
    <mergeCell ref="G15:G16"/>
    <mergeCell ref="H15:H16"/>
    <mergeCell ref="I15:J15"/>
    <mergeCell ref="Q10:R10"/>
    <mergeCell ref="S10:T10"/>
    <mergeCell ref="K15:L15"/>
    <mergeCell ref="M15:N15"/>
    <mergeCell ref="O15:P15"/>
    <mergeCell ref="Q15:R15"/>
    <mergeCell ref="S4:T4"/>
    <mergeCell ref="U4:V4"/>
    <mergeCell ref="W4:X4"/>
    <mergeCell ref="B10:B11"/>
    <mergeCell ref="C10:C11"/>
    <mergeCell ref="D10:D11"/>
    <mergeCell ref="E10:E11"/>
    <mergeCell ref="F10:F11"/>
    <mergeCell ref="G10:G11"/>
    <mergeCell ref="H10:H11"/>
    <mergeCell ref="U10:V10"/>
    <mergeCell ref="W10:X10"/>
    <mergeCell ref="I10:J10"/>
    <mergeCell ref="K10:L10"/>
    <mergeCell ref="M10:N10"/>
    <mergeCell ref="O10:P10"/>
    <mergeCell ref="O4:P4"/>
    <mergeCell ref="Q4:R4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N4"/>
  </mergeCells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1"/>
  <sheetViews>
    <sheetView workbookViewId="0">
      <selection sqref="A1:X70"/>
    </sheetView>
  </sheetViews>
  <sheetFormatPr defaultColWidth="11.5546875" defaultRowHeight="13.2"/>
  <sheetData>
    <row r="1" spans="1:24" ht="18">
      <c r="A1" s="107" t="s">
        <v>178</v>
      </c>
      <c r="B1" s="59"/>
      <c r="C1" s="53"/>
      <c r="D1" s="53"/>
      <c r="E1" s="53"/>
      <c r="F1" s="108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53"/>
      <c r="W1" s="109"/>
      <c r="X1" s="53"/>
    </row>
    <row r="2" spans="1:24" ht="18">
      <c r="A2" s="107" t="s">
        <v>179</v>
      </c>
      <c r="B2" s="59"/>
      <c r="C2" s="53"/>
      <c r="D2" s="53"/>
      <c r="E2" s="53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53"/>
      <c r="W2" s="109"/>
      <c r="X2" s="53"/>
    </row>
    <row r="3" spans="1:24" ht="13.8">
      <c r="A3" s="44"/>
      <c r="B3" s="59"/>
      <c r="C3" s="53"/>
      <c r="D3" s="53"/>
      <c r="E3" s="53"/>
      <c r="F3" s="10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53"/>
      <c r="W3" s="109"/>
      <c r="X3" s="53"/>
    </row>
    <row r="4" spans="1:24" ht="14.4">
      <c r="A4" s="110"/>
      <c r="B4" s="105"/>
      <c r="C4" s="111" t="s">
        <v>180</v>
      </c>
      <c r="D4" s="105"/>
      <c r="E4" s="105"/>
      <c r="F4" s="112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3.8">
      <c r="A5" s="87"/>
      <c r="B5" s="113" t="s">
        <v>0</v>
      </c>
      <c r="C5" s="114" t="s">
        <v>114</v>
      </c>
      <c r="D5" s="114" t="s">
        <v>1</v>
      </c>
      <c r="E5" s="115" t="s">
        <v>181</v>
      </c>
      <c r="F5" s="116" t="s">
        <v>50</v>
      </c>
      <c r="G5" s="59"/>
      <c r="H5" s="59"/>
      <c r="I5" s="59"/>
      <c r="J5" s="59"/>
      <c r="K5" s="59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8"/>
    </row>
    <row r="6" spans="1:24" ht="13.8">
      <c r="A6" s="331" t="s">
        <v>182</v>
      </c>
      <c r="B6" s="332" t="s">
        <v>90</v>
      </c>
      <c r="C6" s="333">
        <v>37</v>
      </c>
      <c r="D6" s="38">
        <v>405</v>
      </c>
      <c r="E6" s="119">
        <v>2</v>
      </c>
      <c r="F6" s="38">
        <v>808</v>
      </c>
      <c r="G6" s="120"/>
      <c r="H6" s="121"/>
      <c r="I6" s="121"/>
      <c r="J6" s="121"/>
      <c r="K6" s="121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53"/>
    </row>
    <row r="7" spans="1:24" ht="13.8">
      <c r="A7" s="331"/>
      <c r="B7" s="332"/>
      <c r="C7" s="333"/>
      <c r="D7" s="38">
        <v>839</v>
      </c>
      <c r="E7" s="119">
        <v>2</v>
      </c>
      <c r="F7" s="38">
        <v>848</v>
      </c>
      <c r="G7" s="121"/>
      <c r="H7" s="121"/>
      <c r="I7" s="121"/>
      <c r="J7" s="121"/>
      <c r="K7" s="121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53"/>
    </row>
    <row r="8" spans="1:24" ht="13.8">
      <c r="A8" s="331"/>
      <c r="B8" s="332"/>
      <c r="C8" s="333"/>
      <c r="D8" s="38">
        <v>793</v>
      </c>
      <c r="E8" s="119">
        <v>2</v>
      </c>
      <c r="F8" s="38">
        <v>808</v>
      </c>
      <c r="G8" s="121"/>
      <c r="H8" s="121"/>
      <c r="I8" s="121"/>
      <c r="J8" s="121"/>
      <c r="K8" s="121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53"/>
    </row>
    <row r="9" spans="1:24" ht="13.8">
      <c r="A9" s="44"/>
      <c r="B9" s="59"/>
      <c r="C9" s="53"/>
      <c r="D9" s="53"/>
      <c r="E9" s="53"/>
      <c r="F9" s="53"/>
      <c r="G9" s="122"/>
      <c r="H9" s="122"/>
      <c r="I9" s="122"/>
      <c r="J9" s="122"/>
      <c r="K9" s="122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53"/>
    </row>
    <row r="10" spans="1:24" ht="13.8">
      <c r="A10" s="331" t="s">
        <v>183</v>
      </c>
      <c r="B10" s="332" t="s">
        <v>173</v>
      </c>
      <c r="C10" s="334">
        <v>39</v>
      </c>
      <c r="D10" s="38">
        <v>2931</v>
      </c>
      <c r="E10" s="38">
        <v>2</v>
      </c>
      <c r="F10" s="38">
        <v>574</v>
      </c>
      <c r="G10" s="120"/>
      <c r="H10" s="120"/>
      <c r="I10" s="120"/>
      <c r="J10" s="120"/>
      <c r="K10" s="120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53"/>
    </row>
    <row r="11" spans="1:24" ht="13.8">
      <c r="A11" s="331"/>
      <c r="B11" s="332"/>
      <c r="C11" s="335"/>
      <c r="D11" s="38">
        <v>2911</v>
      </c>
      <c r="E11" s="38">
        <v>2</v>
      </c>
      <c r="F11" s="38">
        <v>554</v>
      </c>
      <c r="G11" s="120"/>
      <c r="H11" s="120"/>
      <c r="I11" s="120"/>
      <c r="J11" s="120"/>
      <c r="K11" s="120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53"/>
    </row>
    <row r="12" spans="1:24" ht="13.8">
      <c r="A12" s="331"/>
      <c r="B12" s="332"/>
      <c r="C12" s="336"/>
      <c r="D12" s="38">
        <v>2903</v>
      </c>
      <c r="E12" s="38">
        <v>2</v>
      </c>
      <c r="F12" s="38">
        <v>654</v>
      </c>
      <c r="G12" s="120"/>
      <c r="H12" s="120"/>
      <c r="I12" s="120"/>
      <c r="J12" s="120"/>
      <c r="K12" s="120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53"/>
    </row>
    <row r="13" spans="1:24" ht="13.8">
      <c r="A13" s="44"/>
      <c r="B13" s="59"/>
      <c r="C13" s="53"/>
      <c r="D13" s="53"/>
      <c r="E13" s="53"/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53"/>
      <c r="W13" s="109"/>
      <c r="X13" s="53"/>
    </row>
    <row r="14" spans="1:24" ht="14.4">
      <c r="A14" s="110"/>
      <c r="B14" s="105"/>
      <c r="C14" s="82" t="s">
        <v>184</v>
      </c>
      <c r="D14" s="105"/>
      <c r="E14" s="105"/>
      <c r="F14" s="112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3.8">
      <c r="A15" s="87"/>
      <c r="B15" s="123" t="s">
        <v>0</v>
      </c>
      <c r="C15" s="114" t="s">
        <v>114</v>
      </c>
      <c r="D15" s="114" t="s">
        <v>1</v>
      </c>
      <c r="E15" s="124" t="s">
        <v>181</v>
      </c>
      <c r="F15" s="116" t="s">
        <v>50</v>
      </c>
      <c r="G15" s="59"/>
      <c r="H15" s="59"/>
      <c r="I15" s="59"/>
      <c r="J15" s="59"/>
      <c r="K15" s="59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8"/>
    </row>
    <row r="16" spans="1:24" ht="13.8">
      <c r="A16" s="331" t="s">
        <v>185</v>
      </c>
      <c r="B16" s="332" t="s">
        <v>157</v>
      </c>
      <c r="C16" s="334">
        <v>40</v>
      </c>
      <c r="D16" s="38">
        <v>34</v>
      </c>
      <c r="E16" s="38">
        <v>4</v>
      </c>
      <c r="F16" s="38">
        <v>732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53"/>
    </row>
    <row r="17" spans="1:24" ht="13.8">
      <c r="A17" s="331"/>
      <c r="B17" s="332"/>
      <c r="C17" s="335"/>
      <c r="D17" s="38">
        <v>23</v>
      </c>
      <c r="E17" s="38">
        <v>6</v>
      </c>
      <c r="F17" s="38">
        <v>698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31"/>
    </row>
    <row r="18" spans="1:24" ht="13.8">
      <c r="A18" s="331"/>
      <c r="B18" s="332"/>
      <c r="C18" s="336"/>
      <c r="D18" s="38">
        <v>31</v>
      </c>
      <c r="E18" s="38">
        <v>6</v>
      </c>
      <c r="F18" s="38">
        <v>696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74"/>
    </row>
    <row r="19" spans="1:24" ht="13.8">
      <c r="A19" s="110"/>
      <c r="B19" s="120"/>
      <c r="C19" s="53"/>
      <c r="D19" s="53"/>
      <c r="E19" s="53"/>
      <c r="F19" s="5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74"/>
    </row>
    <row r="20" spans="1:24" ht="14.4">
      <c r="A20" s="110"/>
      <c r="B20" s="105"/>
      <c r="C20" s="82" t="s">
        <v>186</v>
      </c>
      <c r="D20" s="105"/>
      <c r="E20" s="105"/>
      <c r="F20" s="112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3.8">
      <c r="A21" s="125"/>
      <c r="B21" s="126" t="s">
        <v>0</v>
      </c>
      <c r="C21" s="328" t="s">
        <v>114</v>
      </c>
      <c r="D21" s="328" t="s">
        <v>115</v>
      </c>
      <c r="E21" s="329" t="s">
        <v>116</v>
      </c>
      <c r="F21" s="339" t="s">
        <v>50</v>
      </c>
      <c r="G21" s="329" t="s">
        <v>117</v>
      </c>
      <c r="H21" s="329" t="s">
        <v>118</v>
      </c>
      <c r="I21" s="337" t="s">
        <v>119</v>
      </c>
      <c r="J21" s="338"/>
      <c r="K21" s="337" t="s">
        <v>120</v>
      </c>
      <c r="L21" s="338"/>
      <c r="M21" s="337" t="s">
        <v>121</v>
      </c>
      <c r="N21" s="338"/>
      <c r="O21" s="337" t="s">
        <v>122</v>
      </c>
      <c r="P21" s="338"/>
      <c r="Q21" s="337" t="s">
        <v>123</v>
      </c>
      <c r="R21" s="338"/>
      <c r="S21" s="337" t="s">
        <v>124</v>
      </c>
      <c r="T21" s="338"/>
      <c r="U21" s="337" t="s">
        <v>125</v>
      </c>
      <c r="V21" s="338"/>
      <c r="W21" s="337" t="s">
        <v>126</v>
      </c>
      <c r="X21" s="338"/>
    </row>
    <row r="22" spans="1:24" ht="13.8">
      <c r="A22" s="125"/>
      <c r="B22" s="127"/>
      <c r="C22" s="328"/>
      <c r="D22" s="328"/>
      <c r="E22" s="330"/>
      <c r="F22" s="340"/>
      <c r="G22" s="330"/>
      <c r="H22" s="330"/>
      <c r="I22" s="85" t="s">
        <v>127</v>
      </c>
      <c r="J22" s="86" t="s">
        <v>128</v>
      </c>
      <c r="K22" s="85" t="s">
        <v>127</v>
      </c>
      <c r="L22" s="86" t="s">
        <v>128</v>
      </c>
      <c r="M22" s="85" t="s">
        <v>127</v>
      </c>
      <c r="N22" s="86" t="s">
        <v>128</v>
      </c>
      <c r="O22" s="85" t="s">
        <v>127</v>
      </c>
      <c r="P22" s="86" t="s">
        <v>128</v>
      </c>
      <c r="Q22" s="85" t="s">
        <v>127</v>
      </c>
      <c r="R22" s="86" t="s">
        <v>128</v>
      </c>
      <c r="S22" s="85" t="s">
        <v>127</v>
      </c>
      <c r="T22" s="86" t="s">
        <v>128</v>
      </c>
      <c r="U22" s="85" t="s">
        <v>127</v>
      </c>
      <c r="V22" s="86" t="s">
        <v>128</v>
      </c>
      <c r="W22" s="85" t="s">
        <v>127</v>
      </c>
      <c r="X22" s="86" t="s">
        <v>128</v>
      </c>
    </row>
    <row r="23" spans="1:24" ht="13.8">
      <c r="A23" s="331" t="s">
        <v>187</v>
      </c>
      <c r="B23" s="333" t="s">
        <v>134</v>
      </c>
      <c r="C23" s="334">
        <v>34</v>
      </c>
      <c r="D23" s="39">
        <v>1719</v>
      </c>
      <c r="E23" s="128">
        <v>40775</v>
      </c>
      <c r="F23" s="103">
        <v>354</v>
      </c>
      <c r="G23" s="90" t="s">
        <v>135</v>
      </c>
      <c r="H23" s="90"/>
      <c r="I23" s="93">
        <v>0.73</v>
      </c>
      <c r="J23" s="94">
        <v>0.28999999999999998</v>
      </c>
      <c r="K23" s="93">
        <v>10.88</v>
      </c>
      <c r="L23" s="94">
        <v>0.27</v>
      </c>
      <c r="M23" s="93">
        <v>0.65</v>
      </c>
      <c r="N23" s="94">
        <v>0.14000000000000001</v>
      </c>
      <c r="O23" s="93">
        <v>14.73</v>
      </c>
      <c r="P23" s="94">
        <v>0.23</v>
      </c>
      <c r="Q23" s="93">
        <v>0.2</v>
      </c>
      <c r="R23" s="94">
        <v>0.11</v>
      </c>
      <c r="S23" s="95"/>
      <c r="T23" s="94"/>
      <c r="U23" s="95"/>
      <c r="V23" s="94"/>
      <c r="W23" s="95"/>
      <c r="X23" s="94"/>
    </row>
    <row r="24" spans="1:24" ht="13.8">
      <c r="A24" s="331"/>
      <c r="B24" s="333"/>
      <c r="C24" s="335"/>
      <c r="D24" s="39" t="s">
        <v>188</v>
      </c>
      <c r="E24" s="128">
        <v>384</v>
      </c>
      <c r="F24" s="103">
        <v>414</v>
      </c>
      <c r="G24" s="90" t="s">
        <v>131</v>
      </c>
      <c r="H24" s="90" t="s">
        <v>132</v>
      </c>
      <c r="I24" s="93">
        <v>1.06</v>
      </c>
      <c r="J24" s="94">
        <v>0.22</v>
      </c>
      <c r="K24" s="93">
        <v>7.75</v>
      </c>
      <c r="L24" s="94">
        <v>0.2</v>
      </c>
      <c r="M24" s="93">
        <v>1.92</v>
      </c>
      <c r="N24" s="94">
        <v>0.21</v>
      </c>
      <c r="O24" s="93">
        <v>14.27</v>
      </c>
      <c r="P24" s="94">
        <v>0.24</v>
      </c>
      <c r="Q24" s="93">
        <v>0.38</v>
      </c>
      <c r="R24" s="94">
        <v>0.17</v>
      </c>
      <c r="S24" s="95">
        <v>1.5069999999999999</v>
      </c>
      <c r="T24" s="94">
        <v>0.2</v>
      </c>
      <c r="U24" s="95">
        <v>3.9E-2</v>
      </c>
      <c r="V24" s="94">
        <v>0.16</v>
      </c>
      <c r="W24" s="95"/>
      <c r="X24" s="94"/>
    </row>
    <row r="25" spans="1:24" ht="13.8">
      <c r="A25" s="331"/>
      <c r="B25" s="333"/>
      <c r="C25" s="336"/>
      <c r="D25" s="39">
        <v>1726</v>
      </c>
      <c r="E25" s="128">
        <v>40783</v>
      </c>
      <c r="F25" s="103">
        <v>413</v>
      </c>
      <c r="G25" s="90" t="s">
        <v>135</v>
      </c>
      <c r="H25" s="90"/>
      <c r="I25" s="93">
        <v>7.0000000000000007E-2</v>
      </c>
      <c r="J25" s="94">
        <v>0.25</v>
      </c>
      <c r="K25" s="93">
        <v>5.56</v>
      </c>
      <c r="L25" s="94">
        <v>0.23</v>
      </c>
      <c r="M25" s="93">
        <v>0.73</v>
      </c>
      <c r="N25" s="94">
        <v>0.14000000000000001</v>
      </c>
      <c r="O25" s="93">
        <v>9.1</v>
      </c>
      <c r="P25" s="94">
        <v>0.21</v>
      </c>
      <c r="Q25" s="93">
        <v>0.13</v>
      </c>
      <c r="R25" s="94">
        <v>0.11</v>
      </c>
      <c r="S25" s="95"/>
      <c r="T25" s="94"/>
      <c r="U25" s="95"/>
      <c r="V25" s="94"/>
      <c r="W25" s="95"/>
      <c r="X25" s="94"/>
    </row>
    <row r="26" spans="1:24" ht="13.8">
      <c r="A26" s="44"/>
      <c r="B26" s="59"/>
      <c r="C26" s="53"/>
      <c r="D26" s="53"/>
      <c r="E26" s="53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53"/>
      <c r="W26" s="109"/>
      <c r="X26" s="53"/>
    </row>
    <row r="27" spans="1:24" ht="14.4">
      <c r="A27" s="110"/>
      <c r="B27" s="105"/>
      <c r="C27" s="82" t="s">
        <v>189</v>
      </c>
      <c r="D27" s="105"/>
      <c r="E27" s="105"/>
      <c r="F27" s="112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ht="13.8">
      <c r="A28" s="125"/>
      <c r="B28" s="341" t="s">
        <v>0</v>
      </c>
      <c r="C28" s="328" t="s">
        <v>114</v>
      </c>
      <c r="D28" s="328" t="s">
        <v>115</v>
      </c>
      <c r="E28" s="329" t="s">
        <v>116</v>
      </c>
      <c r="F28" s="339" t="s">
        <v>50</v>
      </c>
      <c r="G28" s="329" t="s">
        <v>117</v>
      </c>
      <c r="H28" s="329" t="s">
        <v>118</v>
      </c>
      <c r="I28" s="337" t="s">
        <v>119</v>
      </c>
      <c r="J28" s="338"/>
      <c r="K28" s="337" t="s">
        <v>120</v>
      </c>
      <c r="L28" s="338"/>
      <c r="M28" s="337" t="s">
        <v>121</v>
      </c>
      <c r="N28" s="338"/>
      <c r="O28" s="337" t="s">
        <v>122</v>
      </c>
      <c r="P28" s="338"/>
      <c r="Q28" s="337" t="s">
        <v>123</v>
      </c>
      <c r="R28" s="338"/>
      <c r="S28" s="337" t="s">
        <v>124</v>
      </c>
      <c r="T28" s="338"/>
      <c r="U28" s="337" t="s">
        <v>125</v>
      </c>
      <c r="V28" s="338"/>
      <c r="W28" s="337" t="s">
        <v>126</v>
      </c>
      <c r="X28" s="338"/>
    </row>
    <row r="29" spans="1:24" ht="13.8">
      <c r="A29" s="125"/>
      <c r="B29" s="341"/>
      <c r="C29" s="328"/>
      <c r="D29" s="328"/>
      <c r="E29" s="330"/>
      <c r="F29" s="340"/>
      <c r="G29" s="330"/>
      <c r="H29" s="330"/>
      <c r="I29" s="85" t="s">
        <v>127</v>
      </c>
      <c r="J29" s="86" t="s">
        <v>128</v>
      </c>
      <c r="K29" s="85" t="s">
        <v>127</v>
      </c>
      <c r="L29" s="86" t="s">
        <v>128</v>
      </c>
      <c r="M29" s="85" t="s">
        <v>127</v>
      </c>
      <c r="N29" s="86" t="s">
        <v>128</v>
      </c>
      <c r="O29" s="85" t="s">
        <v>127</v>
      </c>
      <c r="P29" s="86" t="s">
        <v>128</v>
      </c>
      <c r="Q29" s="85" t="s">
        <v>127</v>
      </c>
      <c r="R29" s="86" t="s">
        <v>128</v>
      </c>
      <c r="S29" s="85" t="s">
        <v>127</v>
      </c>
      <c r="T29" s="86" t="s">
        <v>128</v>
      </c>
      <c r="U29" s="85" t="s">
        <v>127</v>
      </c>
      <c r="V29" s="86" t="s">
        <v>128</v>
      </c>
      <c r="W29" s="85" t="s">
        <v>127</v>
      </c>
      <c r="X29" s="86" t="s">
        <v>128</v>
      </c>
    </row>
    <row r="30" spans="1:24" ht="13.8">
      <c r="A30" s="331" t="s">
        <v>185</v>
      </c>
      <c r="B30" s="333" t="s">
        <v>134</v>
      </c>
      <c r="C30" s="333">
        <v>35</v>
      </c>
      <c r="D30" s="39">
        <v>1600</v>
      </c>
      <c r="E30" s="128">
        <v>40717</v>
      </c>
      <c r="F30" s="103">
        <v>470</v>
      </c>
      <c r="G30" s="90" t="s">
        <v>135</v>
      </c>
      <c r="H30" s="90"/>
      <c r="I30" s="93">
        <v>1.2</v>
      </c>
      <c r="J30" s="94">
        <v>0.3</v>
      </c>
      <c r="K30" s="93">
        <v>19.14</v>
      </c>
      <c r="L30" s="94">
        <v>0.28000000000000003</v>
      </c>
      <c r="M30" s="93">
        <v>2.71</v>
      </c>
      <c r="N30" s="94">
        <v>0.18</v>
      </c>
      <c r="O30" s="93">
        <v>30.37</v>
      </c>
      <c r="P30" s="94">
        <v>0.26</v>
      </c>
      <c r="Q30" s="93">
        <v>0.54</v>
      </c>
      <c r="R30" s="94">
        <v>0.13</v>
      </c>
      <c r="S30" s="95">
        <v>-1.2999999999999999E-2</v>
      </c>
      <c r="T30" s="94">
        <v>0.15</v>
      </c>
      <c r="U30" s="95">
        <v>5.2999999999999999E-2</v>
      </c>
      <c r="V30" s="94">
        <v>0.11</v>
      </c>
      <c r="W30" s="95"/>
      <c r="X30" s="94"/>
    </row>
    <row r="31" spans="1:24" ht="13.8">
      <c r="A31" s="331"/>
      <c r="B31" s="333"/>
      <c r="C31" s="333"/>
      <c r="D31" s="39">
        <v>1612</v>
      </c>
      <c r="E31" s="128">
        <v>40682</v>
      </c>
      <c r="F31" s="103">
        <v>504</v>
      </c>
      <c r="G31" s="90" t="s">
        <v>131</v>
      </c>
      <c r="H31" s="90" t="s">
        <v>132</v>
      </c>
      <c r="I31" s="93">
        <v>0.8</v>
      </c>
      <c r="J31" s="94">
        <v>0.18</v>
      </c>
      <c r="K31" s="93">
        <v>15.19</v>
      </c>
      <c r="L31" s="94">
        <v>0.17</v>
      </c>
      <c r="M31" s="93">
        <v>0.23</v>
      </c>
      <c r="N31" s="94">
        <v>0.17</v>
      </c>
      <c r="O31" s="93">
        <v>21.39</v>
      </c>
      <c r="P31" s="94">
        <v>0.19</v>
      </c>
      <c r="Q31" s="93">
        <v>0.71</v>
      </c>
      <c r="R31" s="94">
        <v>0.12</v>
      </c>
      <c r="S31" s="95">
        <v>0.67</v>
      </c>
      <c r="T31" s="94">
        <v>0.13</v>
      </c>
      <c r="U31" s="95">
        <v>-6.0000000000000001E-3</v>
      </c>
      <c r="V31" s="94">
        <v>0.1</v>
      </c>
      <c r="W31" s="95"/>
      <c r="X31" s="94"/>
    </row>
    <row r="32" spans="1:24" ht="13.8">
      <c r="A32" s="331"/>
      <c r="B32" s="333"/>
      <c r="C32" s="333"/>
      <c r="D32" s="39">
        <v>1606</v>
      </c>
      <c r="E32" s="128">
        <v>40728</v>
      </c>
      <c r="F32" s="103">
        <v>427</v>
      </c>
      <c r="G32" s="90" t="s">
        <v>135</v>
      </c>
      <c r="H32" s="90"/>
      <c r="I32" s="93">
        <v>0.74</v>
      </c>
      <c r="J32" s="94">
        <v>0.27</v>
      </c>
      <c r="K32" s="93">
        <v>14.83</v>
      </c>
      <c r="L32" s="94">
        <v>0.25</v>
      </c>
      <c r="M32" s="93">
        <v>0.52</v>
      </c>
      <c r="N32" s="94">
        <v>0.16</v>
      </c>
      <c r="O32" s="93">
        <v>18.920000000000002</v>
      </c>
      <c r="P32" s="94">
        <v>0.24</v>
      </c>
      <c r="Q32" s="93">
        <v>0.45</v>
      </c>
      <c r="R32" s="94">
        <v>0.12</v>
      </c>
      <c r="S32" s="95">
        <v>-0.71799999999999997</v>
      </c>
      <c r="T32" s="94">
        <v>0.11</v>
      </c>
      <c r="U32" s="95">
        <v>1.7000000000000001E-2</v>
      </c>
      <c r="V32" s="94">
        <v>0.08</v>
      </c>
      <c r="W32" s="95"/>
      <c r="X32" s="94"/>
    </row>
    <row r="33" spans="1:24" ht="13.8">
      <c r="A33" s="44"/>
      <c r="B33" s="53"/>
      <c r="C33" s="53"/>
      <c r="D33" s="31"/>
      <c r="E33" s="129"/>
      <c r="F33" s="130"/>
      <c r="G33" s="74"/>
      <c r="H33" s="74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79"/>
      <c r="U33" s="80"/>
      <c r="V33" s="79"/>
      <c r="W33" s="80"/>
      <c r="X33" s="79"/>
    </row>
    <row r="34" spans="1:24" ht="13.8">
      <c r="A34" s="44" t="s">
        <v>190</v>
      </c>
      <c r="B34" s="53"/>
      <c r="C34" s="53"/>
      <c r="D34" s="31"/>
      <c r="E34" s="129"/>
      <c r="F34" s="130"/>
      <c r="G34" s="74"/>
      <c r="H34" s="74"/>
      <c r="I34" s="78"/>
      <c r="J34" s="79"/>
      <c r="K34" s="78"/>
      <c r="L34" s="79"/>
      <c r="M34" s="78"/>
      <c r="N34" s="79"/>
      <c r="O34" s="78"/>
      <c r="P34" s="79"/>
      <c r="Q34" s="78"/>
      <c r="R34" s="79"/>
      <c r="S34" s="80"/>
      <c r="T34" s="79"/>
      <c r="U34" s="80"/>
      <c r="V34" s="79"/>
      <c r="W34" s="80"/>
      <c r="X34" s="79"/>
    </row>
    <row r="35" spans="1:24" ht="13.8">
      <c r="A35" s="44" t="s">
        <v>191</v>
      </c>
      <c r="B35" s="53"/>
      <c r="C35" s="53"/>
      <c r="D35" s="31"/>
      <c r="E35" s="129"/>
      <c r="F35" s="130"/>
      <c r="G35" s="74"/>
      <c r="H35" s="74"/>
      <c r="I35" s="78"/>
      <c r="J35" s="79"/>
      <c r="K35" s="78"/>
      <c r="L35" s="79"/>
      <c r="M35" s="78"/>
      <c r="N35" s="79"/>
      <c r="O35" s="78"/>
      <c r="P35" s="79"/>
      <c r="Q35" s="78"/>
      <c r="R35" s="79"/>
      <c r="S35" s="80"/>
      <c r="T35" s="79"/>
      <c r="U35" s="80"/>
      <c r="V35" s="79"/>
      <c r="W35" s="80"/>
      <c r="X35" s="79"/>
    </row>
    <row r="36" spans="1:24" ht="13.8">
      <c r="A36" s="44" t="s">
        <v>192</v>
      </c>
      <c r="B36" s="59"/>
      <c r="C36" s="53"/>
      <c r="D36" s="53"/>
      <c r="E36" s="53"/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53"/>
      <c r="W36" s="109"/>
      <c r="X36" s="53"/>
    </row>
    <row r="37" spans="1:24" ht="13.8">
      <c r="A37" s="44"/>
      <c r="B37" s="59"/>
      <c r="C37" s="53"/>
      <c r="D37" s="53"/>
      <c r="E37" s="53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53"/>
      <c r="W37" s="109"/>
      <c r="X37" s="53"/>
    </row>
    <row r="38" spans="1:24" ht="18">
      <c r="A38" s="110"/>
      <c r="B38" s="73"/>
      <c r="C38" s="73" t="s">
        <v>193</v>
      </c>
      <c r="D38" s="73"/>
      <c r="E38" s="73"/>
      <c r="F38" s="131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ht="14.4">
      <c r="A39" s="110"/>
      <c r="B39" s="105"/>
      <c r="C39" s="82" t="s">
        <v>194</v>
      </c>
      <c r="D39" s="105"/>
      <c r="E39" s="105"/>
      <c r="F39" s="112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13.8">
      <c r="A40" s="125"/>
      <c r="B40" s="341" t="s">
        <v>0</v>
      </c>
      <c r="C40" s="328" t="s">
        <v>114</v>
      </c>
      <c r="D40" s="328" t="s">
        <v>115</v>
      </c>
      <c r="E40" s="329" t="s">
        <v>116</v>
      </c>
      <c r="F40" s="339" t="s">
        <v>50</v>
      </c>
      <c r="G40" s="329" t="s">
        <v>117</v>
      </c>
      <c r="H40" s="329" t="s">
        <v>118</v>
      </c>
      <c r="I40" s="337" t="s">
        <v>119</v>
      </c>
      <c r="J40" s="338"/>
      <c r="K40" s="337" t="s">
        <v>120</v>
      </c>
      <c r="L40" s="338"/>
      <c r="M40" s="337" t="s">
        <v>121</v>
      </c>
      <c r="N40" s="338"/>
      <c r="O40" s="337" t="s">
        <v>122</v>
      </c>
      <c r="P40" s="338"/>
      <c r="Q40" s="337" t="s">
        <v>123</v>
      </c>
      <c r="R40" s="338"/>
      <c r="S40" s="337" t="s">
        <v>124</v>
      </c>
      <c r="T40" s="338"/>
      <c r="U40" s="337" t="s">
        <v>125</v>
      </c>
      <c r="V40" s="338"/>
      <c r="W40" s="337" t="s">
        <v>126</v>
      </c>
      <c r="X40" s="338"/>
    </row>
    <row r="41" spans="1:24" ht="13.8">
      <c r="A41" s="125"/>
      <c r="B41" s="341"/>
      <c r="C41" s="328"/>
      <c r="D41" s="328"/>
      <c r="E41" s="330"/>
      <c r="F41" s="340"/>
      <c r="G41" s="330"/>
      <c r="H41" s="330"/>
      <c r="I41" s="85" t="s">
        <v>127</v>
      </c>
      <c r="J41" s="86" t="s">
        <v>128</v>
      </c>
      <c r="K41" s="85" t="s">
        <v>127</v>
      </c>
      <c r="L41" s="86" t="s">
        <v>128</v>
      </c>
      <c r="M41" s="85" t="s">
        <v>127</v>
      </c>
      <c r="N41" s="86" t="s">
        <v>128</v>
      </c>
      <c r="O41" s="85" t="s">
        <v>127</v>
      </c>
      <c r="P41" s="86" t="s">
        <v>128</v>
      </c>
      <c r="Q41" s="85" t="s">
        <v>127</v>
      </c>
      <c r="R41" s="86" t="s">
        <v>128</v>
      </c>
      <c r="S41" s="85" t="s">
        <v>127</v>
      </c>
      <c r="T41" s="86" t="s">
        <v>128</v>
      </c>
      <c r="U41" s="85" t="s">
        <v>127</v>
      </c>
      <c r="V41" s="86" t="s">
        <v>128</v>
      </c>
      <c r="W41" s="85" t="s">
        <v>127</v>
      </c>
      <c r="X41" s="86" t="s">
        <v>128</v>
      </c>
    </row>
    <row r="42" spans="1:24" ht="13.8">
      <c r="A42" s="331" t="s">
        <v>37</v>
      </c>
      <c r="B42" s="342" t="s">
        <v>140</v>
      </c>
      <c r="C42" s="334">
        <v>26</v>
      </c>
      <c r="D42" s="39">
        <v>12</v>
      </c>
      <c r="E42" s="128">
        <v>40814</v>
      </c>
      <c r="F42" s="103">
        <v>488</v>
      </c>
      <c r="G42" s="90" t="s">
        <v>135</v>
      </c>
      <c r="H42" s="90"/>
      <c r="I42" s="93">
        <v>-0.11</v>
      </c>
      <c r="J42" s="94">
        <v>0.3</v>
      </c>
      <c r="K42" s="93">
        <v>9.98</v>
      </c>
      <c r="L42" s="94">
        <v>0.26</v>
      </c>
      <c r="M42" s="93">
        <v>0.85</v>
      </c>
      <c r="N42" s="94">
        <v>0.16</v>
      </c>
      <c r="O42" s="93">
        <v>13.1</v>
      </c>
      <c r="P42" s="94">
        <v>0.24</v>
      </c>
      <c r="Q42" s="93">
        <v>-0.22</v>
      </c>
      <c r="R42" s="94">
        <v>0.13</v>
      </c>
      <c r="S42" s="95">
        <v>0.51</v>
      </c>
      <c r="T42" s="94">
        <v>0.14000000000000001</v>
      </c>
      <c r="U42" s="95">
        <v>6.0000000000000001E-3</v>
      </c>
      <c r="V42" s="94">
        <v>0.11</v>
      </c>
      <c r="W42" s="95"/>
      <c r="X42" s="94"/>
    </row>
    <row r="43" spans="1:24" ht="13.8">
      <c r="A43" s="331"/>
      <c r="B43" s="342"/>
      <c r="C43" s="335"/>
      <c r="D43" s="39">
        <v>23</v>
      </c>
      <c r="E43" s="128">
        <v>40818</v>
      </c>
      <c r="F43" s="103">
        <v>493</v>
      </c>
      <c r="G43" s="90" t="s">
        <v>135</v>
      </c>
      <c r="H43" s="90"/>
      <c r="I43" s="93">
        <v>0.92</v>
      </c>
      <c r="J43" s="94">
        <v>0.31</v>
      </c>
      <c r="K43" s="93">
        <v>14.06</v>
      </c>
      <c r="L43" s="94">
        <v>0.27</v>
      </c>
      <c r="M43" s="93">
        <v>-0.56999999999999995</v>
      </c>
      <c r="N43" s="94">
        <v>0.18</v>
      </c>
      <c r="O43" s="93">
        <v>20.2</v>
      </c>
      <c r="P43" s="94">
        <v>0.26</v>
      </c>
      <c r="Q43" s="93">
        <v>0.43</v>
      </c>
      <c r="R43" s="94">
        <v>0.16</v>
      </c>
      <c r="S43" s="95">
        <v>0.7</v>
      </c>
      <c r="T43" s="94">
        <v>0.18</v>
      </c>
      <c r="U43" s="95">
        <v>-1.4999999999999999E-2</v>
      </c>
      <c r="V43" s="94">
        <v>0.14000000000000001</v>
      </c>
      <c r="W43" s="95"/>
      <c r="X43" s="94"/>
    </row>
    <row r="44" spans="1:24" ht="13.8">
      <c r="A44" s="331"/>
      <c r="B44" s="342"/>
      <c r="C44" s="336"/>
      <c r="D44" s="39">
        <v>30</v>
      </c>
      <c r="E44" s="128">
        <v>40784</v>
      </c>
      <c r="F44" s="103">
        <v>429</v>
      </c>
      <c r="G44" s="90" t="s">
        <v>135</v>
      </c>
      <c r="H44" s="90"/>
      <c r="I44" s="93">
        <v>1.02</v>
      </c>
      <c r="J44" s="94">
        <v>0.23</v>
      </c>
      <c r="K44" s="93">
        <v>9.82</v>
      </c>
      <c r="L44" s="94">
        <v>0.08</v>
      </c>
      <c r="M44" s="93">
        <v>0.87</v>
      </c>
      <c r="N44" s="94">
        <v>0.04</v>
      </c>
      <c r="O44" s="93">
        <v>14.39</v>
      </c>
      <c r="P44" s="94">
        <v>7.0000000000000007E-2</v>
      </c>
      <c r="Q44" s="93"/>
      <c r="R44" s="94"/>
      <c r="S44" s="95"/>
      <c r="T44" s="94"/>
      <c r="U44" s="95"/>
      <c r="V44" s="94"/>
      <c r="W44" s="95"/>
      <c r="X44" s="94"/>
    </row>
    <row r="45" spans="1:24" ht="13.8">
      <c r="A45" s="44"/>
      <c r="B45" s="59"/>
      <c r="C45" s="53"/>
      <c r="D45" s="53"/>
      <c r="E45" s="53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53"/>
      <c r="W45" s="109"/>
      <c r="X45" s="53"/>
    </row>
    <row r="46" spans="1:24" ht="14.4">
      <c r="A46" s="110"/>
      <c r="B46" s="105"/>
      <c r="C46" s="82" t="s">
        <v>195</v>
      </c>
      <c r="D46" s="105"/>
      <c r="E46" s="105"/>
      <c r="F46" s="112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3.8">
      <c r="A47" s="125"/>
      <c r="B47" s="341" t="s">
        <v>0</v>
      </c>
      <c r="C47" s="328" t="s">
        <v>114</v>
      </c>
      <c r="D47" s="328" t="s">
        <v>115</v>
      </c>
      <c r="E47" s="329" t="s">
        <v>116</v>
      </c>
      <c r="F47" s="339" t="s">
        <v>50</v>
      </c>
      <c r="G47" s="329" t="s">
        <v>117</v>
      </c>
      <c r="H47" s="329" t="s">
        <v>118</v>
      </c>
      <c r="I47" s="337" t="s">
        <v>119</v>
      </c>
      <c r="J47" s="338"/>
      <c r="K47" s="337" t="s">
        <v>120</v>
      </c>
      <c r="L47" s="338"/>
      <c r="M47" s="337" t="s">
        <v>121</v>
      </c>
      <c r="N47" s="338"/>
      <c r="O47" s="337" t="s">
        <v>122</v>
      </c>
      <c r="P47" s="338"/>
      <c r="Q47" s="337" t="s">
        <v>123</v>
      </c>
      <c r="R47" s="338"/>
      <c r="S47" s="337" t="s">
        <v>124</v>
      </c>
      <c r="T47" s="338"/>
      <c r="U47" s="337" t="s">
        <v>125</v>
      </c>
      <c r="V47" s="338"/>
      <c r="W47" s="337" t="s">
        <v>126</v>
      </c>
      <c r="X47" s="338"/>
    </row>
    <row r="48" spans="1:24" ht="13.8">
      <c r="A48" s="125"/>
      <c r="B48" s="341"/>
      <c r="C48" s="328"/>
      <c r="D48" s="328"/>
      <c r="E48" s="330"/>
      <c r="F48" s="340"/>
      <c r="G48" s="330"/>
      <c r="H48" s="330"/>
      <c r="I48" s="85" t="s">
        <v>127</v>
      </c>
      <c r="J48" s="86" t="s">
        <v>128</v>
      </c>
      <c r="K48" s="85" t="s">
        <v>127</v>
      </c>
      <c r="L48" s="86" t="s">
        <v>128</v>
      </c>
      <c r="M48" s="85" t="s">
        <v>127</v>
      </c>
      <c r="N48" s="86" t="s">
        <v>128</v>
      </c>
      <c r="O48" s="85" t="s">
        <v>127</v>
      </c>
      <c r="P48" s="86" t="s">
        <v>128</v>
      </c>
      <c r="Q48" s="85" t="s">
        <v>127</v>
      </c>
      <c r="R48" s="86" t="s">
        <v>128</v>
      </c>
      <c r="S48" s="85" t="s">
        <v>127</v>
      </c>
      <c r="T48" s="86" t="s">
        <v>128</v>
      </c>
      <c r="U48" s="85" t="s">
        <v>127</v>
      </c>
      <c r="V48" s="86" t="s">
        <v>128</v>
      </c>
      <c r="W48" s="85" t="s">
        <v>127</v>
      </c>
      <c r="X48" s="86" t="s">
        <v>128</v>
      </c>
    </row>
    <row r="49" spans="1:24" ht="13.8">
      <c r="A49" s="331" t="s">
        <v>196</v>
      </c>
      <c r="B49" s="342" t="s">
        <v>90</v>
      </c>
      <c r="C49" s="333">
        <v>28</v>
      </c>
      <c r="D49" s="39">
        <v>779</v>
      </c>
      <c r="E49" s="128">
        <v>40411</v>
      </c>
      <c r="F49" s="103">
        <v>852</v>
      </c>
      <c r="G49" s="90" t="s">
        <v>135</v>
      </c>
      <c r="H49" s="90"/>
      <c r="I49" s="93">
        <v>1.31</v>
      </c>
      <c r="J49" s="94">
        <v>0.31</v>
      </c>
      <c r="K49" s="93">
        <v>16.13</v>
      </c>
      <c r="L49" s="94">
        <v>0.28000000000000003</v>
      </c>
      <c r="M49" s="93">
        <v>5.91</v>
      </c>
      <c r="N49" s="94">
        <v>0.26</v>
      </c>
      <c r="O49" s="93">
        <v>36.270000000000003</v>
      </c>
      <c r="P49" s="94">
        <v>0.38</v>
      </c>
      <c r="Q49" s="93">
        <v>-0.08</v>
      </c>
      <c r="R49" s="94">
        <v>0.26</v>
      </c>
      <c r="S49" s="95">
        <v>0.19400000000000001</v>
      </c>
      <c r="T49" s="94">
        <v>0.26</v>
      </c>
      <c r="U49" s="95">
        <v>5.0000000000000001E-3</v>
      </c>
      <c r="V49" s="94">
        <v>0.16</v>
      </c>
      <c r="W49" s="95">
        <v>7.3999999999999996E-2</v>
      </c>
      <c r="X49" s="94">
        <v>0.2</v>
      </c>
    </row>
    <row r="50" spans="1:24" ht="13.8">
      <c r="A50" s="331"/>
      <c r="B50" s="342"/>
      <c r="C50" s="333"/>
      <c r="D50" s="39">
        <v>760</v>
      </c>
      <c r="E50" s="128">
        <v>40399</v>
      </c>
      <c r="F50" s="103">
        <v>800</v>
      </c>
      <c r="G50" s="90" t="s">
        <v>135</v>
      </c>
      <c r="H50" s="90"/>
      <c r="I50" s="93">
        <v>0.79</v>
      </c>
      <c r="J50" s="94">
        <v>0.3</v>
      </c>
      <c r="K50" s="93">
        <v>11.73</v>
      </c>
      <c r="L50" s="94">
        <v>0.28000000000000003</v>
      </c>
      <c r="M50" s="93">
        <v>-0.31</v>
      </c>
      <c r="N50" s="94">
        <v>0.24</v>
      </c>
      <c r="O50" s="93">
        <v>20.83</v>
      </c>
      <c r="P50" s="94">
        <v>0.37</v>
      </c>
      <c r="Q50" s="93">
        <v>-0.11</v>
      </c>
      <c r="R50" s="94">
        <v>0.25</v>
      </c>
      <c r="S50" s="95">
        <v>1.536</v>
      </c>
      <c r="T50" s="94">
        <v>0.24</v>
      </c>
      <c r="U50" s="95">
        <v>-7.4999999999999997E-2</v>
      </c>
      <c r="V50" s="94">
        <v>0.16</v>
      </c>
      <c r="W50" s="95">
        <v>-1.2999999999999999E-2</v>
      </c>
      <c r="X50" s="94">
        <v>0.2</v>
      </c>
    </row>
    <row r="51" spans="1:24" ht="13.8">
      <c r="A51" s="331"/>
      <c r="B51" s="342"/>
      <c r="C51" s="333"/>
      <c r="D51" s="39">
        <v>775</v>
      </c>
      <c r="E51" s="128">
        <v>40407</v>
      </c>
      <c r="F51" s="103">
        <v>818</v>
      </c>
      <c r="G51" s="128"/>
      <c r="H51" s="128"/>
      <c r="I51" s="93">
        <v>1.3</v>
      </c>
      <c r="J51" s="94">
        <v>0.31</v>
      </c>
      <c r="K51" s="93">
        <v>15.77</v>
      </c>
      <c r="L51" s="94">
        <v>0.28999999999999998</v>
      </c>
      <c r="M51" s="93">
        <v>-0.24</v>
      </c>
      <c r="N51" s="94">
        <v>0.25</v>
      </c>
      <c r="O51" s="93">
        <v>22.16</v>
      </c>
      <c r="P51" s="94">
        <v>0.38</v>
      </c>
      <c r="Q51" s="93">
        <v>0.19</v>
      </c>
      <c r="R51" s="94">
        <v>0.27</v>
      </c>
      <c r="S51" s="95">
        <v>-1.8149999999999999</v>
      </c>
      <c r="T51" s="94">
        <v>0.26</v>
      </c>
      <c r="U51" s="95">
        <v>-0.1</v>
      </c>
      <c r="V51" s="94">
        <v>0.19</v>
      </c>
      <c r="W51" s="95">
        <v>0.09</v>
      </c>
      <c r="X51" s="94">
        <v>0.22</v>
      </c>
    </row>
    <row r="52" spans="1:24" ht="13.8">
      <c r="A52" s="44"/>
      <c r="B52" s="59"/>
      <c r="C52" s="53"/>
      <c r="D52" s="31"/>
      <c r="E52" s="129"/>
      <c r="F52" s="130"/>
      <c r="G52" s="74"/>
      <c r="H52" s="74"/>
      <c r="I52" s="78"/>
      <c r="J52" s="79"/>
      <c r="K52" s="78"/>
      <c r="L52" s="79"/>
      <c r="M52" s="78"/>
      <c r="N52" s="79"/>
      <c r="O52" s="78"/>
      <c r="P52" s="79"/>
      <c r="Q52" s="78"/>
      <c r="R52" s="79"/>
      <c r="S52" s="80"/>
      <c r="T52" s="79"/>
      <c r="U52" s="80"/>
      <c r="V52" s="79"/>
      <c r="W52" s="80"/>
      <c r="X52" s="79"/>
    </row>
    <row r="53" spans="1:24" ht="13.8">
      <c r="A53" s="331" t="s">
        <v>197</v>
      </c>
      <c r="B53" s="342" t="s">
        <v>134</v>
      </c>
      <c r="C53" s="333">
        <v>30</v>
      </c>
      <c r="D53" s="39">
        <v>1304</v>
      </c>
      <c r="E53" s="128">
        <v>40464</v>
      </c>
      <c r="F53" s="103">
        <v>662</v>
      </c>
      <c r="G53" s="90" t="s">
        <v>131</v>
      </c>
      <c r="H53" s="90" t="s">
        <v>132</v>
      </c>
      <c r="I53" s="93">
        <v>0.69</v>
      </c>
      <c r="J53" s="94">
        <v>0.18</v>
      </c>
      <c r="K53" s="93">
        <v>10.8</v>
      </c>
      <c r="L53" s="94">
        <v>0.17</v>
      </c>
      <c r="M53" s="93">
        <v>-0.61</v>
      </c>
      <c r="N53" s="94">
        <v>0.18</v>
      </c>
      <c r="O53" s="93">
        <v>19.329999999999998</v>
      </c>
      <c r="P53" s="94">
        <v>0.2</v>
      </c>
      <c r="Q53" s="93"/>
      <c r="R53" s="94"/>
      <c r="S53" s="95">
        <v>1.5029999999999999</v>
      </c>
      <c r="T53" s="94">
        <v>0.16</v>
      </c>
      <c r="U53" s="95">
        <v>-4.0000000000000001E-3</v>
      </c>
      <c r="V53" s="94">
        <v>0.13</v>
      </c>
      <c r="W53" s="95"/>
      <c r="X53" s="94"/>
    </row>
    <row r="54" spans="1:24" ht="13.8">
      <c r="A54" s="331"/>
      <c r="B54" s="342"/>
      <c r="C54" s="333"/>
      <c r="D54" s="39">
        <v>1231</v>
      </c>
      <c r="E54" s="128">
        <v>40524</v>
      </c>
      <c r="F54" s="103">
        <v>662</v>
      </c>
      <c r="G54" s="90" t="s">
        <v>135</v>
      </c>
      <c r="H54" s="90"/>
      <c r="I54" s="93">
        <v>0.25</v>
      </c>
      <c r="J54" s="94">
        <v>0.28999999999999998</v>
      </c>
      <c r="K54" s="93">
        <v>10.39</v>
      </c>
      <c r="L54" s="94">
        <v>0.26</v>
      </c>
      <c r="M54" s="93">
        <v>1.57</v>
      </c>
      <c r="N54" s="94">
        <v>0.2</v>
      </c>
      <c r="O54" s="93">
        <v>21.27</v>
      </c>
      <c r="P54" s="94">
        <v>0.33</v>
      </c>
      <c r="Q54" s="93">
        <v>0.02</v>
      </c>
      <c r="R54" s="94">
        <v>0.21</v>
      </c>
      <c r="S54" s="95">
        <v>2.512</v>
      </c>
      <c r="T54" s="94">
        <v>0.2</v>
      </c>
      <c r="U54" s="95">
        <v>5.2999999999999999E-2</v>
      </c>
      <c r="V54" s="94">
        <v>0.13</v>
      </c>
      <c r="W54" s="95">
        <v>3.0000000000000001E-3</v>
      </c>
      <c r="X54" s="94">
        <v>0.16</v>
      </c>
    </row>
    <row r="55" spans="1:24" ht="13.8">
      <c r="A55" s="331"/>
      <c r="B55" s="342"/>
      <c r="C55" s="333"/>
      <c r="D55" s="39">
        <v>1188</v>
      </c>
      <c r="E55" s="128">
        <v>40431</v>
      </c>
      <c r="F55" s="103">
        <v>620</v>
      </c>
      <c r="G55" s="90" t="s">
        <v>135</v>
      </c>
      <c r="H55" s="90"/>
      <c r="I55" s="93">
        <v>0.01</v>
      </c>
      <c r="J55" s="94">
        <v>0.28000000000000003</v>
      </c>
      <c r="K55" s="93">
        <v>5.75</v>
      </c>
      <c r="L55" s="94">
        <v>0.26</v>
      </c>
      <c r="M55" s="93">
        <v>0.24</v>
      </c>
      <c r="N55" s="94">
        <v>0.19</v>
      </c>
      <c r="O55" s="93">
        <v>14.24</v>
      </c>
      <c r="P55" s="94">
        <v>0.34</v>
      </c>
      <c r="Q55" s="93">
        <v>0.08</v>
      </c>
      <c r="R55" s="94">
        <v>0.24</v>
      </c>
      <c r="S55" s="95">
        <v>3.6840000000000002</v>
      </c>
      <c r="T55" s="94">
        <v>0.22</v>
      </c>
      <c r="U55" s="95">
        <v>5.1999999999999998E-2</v>
      </c>
      <c r="V55" s="94">
        <v>0.15</v>
      </c>
      <c r="W55" s="95">
        <v>-6.0999999999999999E-2</v>
      </c>
      <c r="X55" s="94">
        <v>0.18</v>
      </c>
    </row>
    <row r="56" spans="1:24" ht="13.8">
      <c r="A56" s="44"/>
      <c r="B56" s="59"/>
      <c r="C56" s="53"/>
      <c r="D56" s="31"/>
      <c r="E56" s="129"/>
      <c r="F56" s="130"/>
      <c r="G56" s="74"/>
      <c r="H56" s="74"/>
      <c r="I56" s="78"/>
      <c r="J56" s="79"/>
      <c r="K56" s="78"/>
      <c r="L56" s="79"/>
      <c r="M56" s="78"/>
      <c r="N56" s="79"/>
      <c r="O56" s="78"/>
      <c r="P56" s="79"/>
      <c r="Q56" s="78"/>
      <c r="R56" s="79"/>
      <c r="S56" s="80"/>
      <c r="T56" s="79"/>
      <c r="U56" s="80"/>
      <c r="V56" s="79"/>
      <c r="W56" s="80"/>
      <c r="X56" s="79"/>
    </row>
    <row r="57" spans="1:24" ht="13.8">
      <c r="A57" s="331" t="s">
        <v>198</v>
      </c>
      <c r="B57" s="342" t="s">
        <v>134</v>
      </c>
      <c r="C57" s="334">
        <v>29</v>
      </c>
      <c r="D57" s="39">
        <v>1317</v>
      </c>
      <c r="E57" s="128">
        <v>40469</v>
      </c>
      <c r="F57" s="103">
        <v>630</v>
      </c>
      <c r="G57" s="90" t="s">
        <v>131</v>
      </c>
      <c r="H57" s="90" t="s">
        <v>132</v>
      </c>
      <c r="I57" s="93">
        <v>0.55000000000000004</v>
      </c>
      <c r="J57" s="94">
        <v>0.17</v>
      </c>
      <c r="K57" s="93">
        <v>12.49</v>
      </c>
      <c r="L57" s="94">
        <v>0.15</v>
      </c>
      <c r="M57" s="93">
        <v>-0.44</v>
      </c>
      <c r="N57" s="94">
        <v>0.15</v>
      </c>
      <c r="O57" s="93">
        <v>17.93</v>
      </c>
      <c r="P57" s="94">
        <v>0.18</v>
      </c>
      <c r="Q57" s="93"/>
      <c r="R57" s="94"/>
      <c r="S57" s="95">
        <v>2.2650000000000001</v>
      </c>
      <c r="T57" s="94">
        <v>0.13</v>
      </c>
      <c r="U57" s="95">
        <v>3.6999999999999998E-2</v>
      </c>
      <c r="V57" s="94">
        <v>0.1</v>
      </c>
      <c r="W57" s="95"/>
      <c r="X57" s="94"/>
    </row>
    <row r="58" spans="1:24" ht="13.8">
      <c r="A58" s="331"/>
      <c r="B58" s="342"/>
      <c r="C58" s="335"/>
      <c r="D58" s="39">
        <v>1078</v>
      </c>
      <c r="E58" s="128">
        <v>40385</v>
      </c>
      <c r="F58" s="103">
        <v>718</v>
      </c>
      <c r="G58" s="90" t="s">
        <v>131</v>
      </c>
      <c r="H58" s="90" t="s">
        <v>132</v>
      </c>
      <c r="I58" s="93">
        <v>-0.4</v>
      </c>
      <c r="J58" s="94">
        <v>0.21</v>
      </c>
      <c r="K58" s="93">
        <v>4.7</v>
      </c>
      <c r="L58" s="94">
        <v>0.17</v>
      </c>
      <c r="M58" s="93">
        <v>-3.2</v>
      </c>
      <c r="N58" s="94">
        <v>0.17</v>
      </c>
      <c r="O58" s="93">
        <v>3.61</v>
      </c>
      <c r="P58" s="94">
        <v>0.2</v>
      </c>
      <c r="Q58" s="93">
        <v>0</v>
      </c>
      <c r="R58" s="94">
        <v>0.13</v>
      </c>
      <c r="S58" s="95">
        <v>-1.5249999999999999</v>
      </c>
      <c r="T58" s="94">
        <v>0.15</v>
      </c>
      <c r="U58" s="95">
        <v>-6.8000000000000005E-2</v>
      </c>
      <c r="V58" s="94">
        <v>0.11</v>
      </c>
      <c r="W58" s="95"/>
      <c r="X58" s="94"/>
    </row>
    <row r="59" spans="1:24" ht="13.8">
      <c r="A59" s="331"/>
      <c r="B59" s="342"/>
      <c r="C59" s="336"/>
      <c r="D59" s="39">
        <v>1097</v>
      </c>
      <c r="E59" s="128">
        <v>40390</v>
      </c>
      <c r="F59" s="103">
        <v>664</v>
      </c>
      <c r="G59" s="90" t="s">
        <v>131</v>
      </c>
      <c r="H59" s="90" t="s">
        <v>132</v>
      </c>
      <c r="I59" s="93">
        <v>1.21</v>
      </c>
      <c r="J59" s="94">
        <v>0.21</v>
      </c>
      <c r="K59" s="93">
        <v>15.3</v>
      </c>
      <c r="L59" s="94">
        <v>0.2</v>
      </c>
      <c r="M59" s="93">
        <v>-0.22</v>
      </c>
      <c r="N59" s="94">
        <v>0.19</v>
      </c>
      <c r="O59" s="93">
        <v>21.77</v>
      </c>
      <c r="P59" s="94">
        <v>0.22</v>
      </c>
      <c r="Q59" s="93">
        <v>0.13</v>
      </c>
      <c r="R59" s="94">
        <v>0.17</v>
      </c>
      <c r="S59" s="95">
        <v>0.40699999999999997</v>
      </c>
      <c r="T59" s="94">
        <v>0.18</v>
      </c>
      <c r="U59" s="95">
        <v>-3.7999999999999999E-2</v>
      </c>
      <c r="V59" s="94">
        <v>0.15</v>
      </c>
      <c r="W59" s="95"/>
      <c r="X59" s="94"/>
    </row>
    <row r="60" spans="1:24" ht="13.8">
      <c r="A60" s="44"/>
      <c r="B60" s="59"/>
      <c r="C60" s="53"/>
      <c r="D60" s="31"/>
      <c r="E60" s="129"/>
      <c r="F60" s="130"/>
      <c r="G60" s="74"/>
      <c r="H60" s="74"/>
      <c r="I60" s="78"/>
      <c r="J60" s="79"/>
      <c r="K60" s="78"/>
      <c r="L60" s="79"/>
      <c r="M60" s="78"/>
      <c r="N60" s="79"/>
      <c r="O60" s="78"/>
      <c r="P60" s="79"/>
      <c r="Q60" s="78"/>
      <c r="R60" s="79"/>
      <c r="S60" s="80"/>
      <c r="T60" s="79"/>
      <c r="U60" s="80"/>
      <c r="V60" s="79"/>
      <c r="W60" s="80"/>
      <c r="X60" s="79"/>
    </row>
    <row r="61" spans="1:24" ht="13.8">
      <c r="A61" s="331" t="s">
        <v>40</v>
      </c>
      <c r="B61" s="342" t="s">
        <v>134</v>
      </c>
      <c r="C61" s="334">
        <v>31</v>
      </c>
      <c r="D61" s="39">
        <v>1334</v>
      </c>
      <c r="E61" s="128">
        <v>40483</v>
      </c>
      <c r="F61" s="103">
        <v>696</v>
      </c>
      <c r="G61" s="90" t="s">
        <v>131</v>
      </c>
      <c r="H61" s="90" t="s">
        <v>132</v>
      </c>
      <c r="I61" s="93">
        <v>0.56999999999999995</v>
      </c>
      <c r="J61" s="94">
        <v>0.2</v>
      </c>
      <c r="K61" s="93">
        <v>14.02</v>
      </c>
      <c r="L61" s="94">
        <v>0.19</v>
      </c>
      <c r="M61" s="93">
        <v>0.01</v>
      </c>
      <c r="N61" s="94">
        <v>0.17</v>
      </c>
      <c r="O61" s="93">
        <v>20.190000000000001</v>
      </c>
      <c r="P61" s="94">
        <v>0.21</v>
      </c>
      <c r="Q61" s="93"/>
      <c r="R61" s="94"/>
      <c r="S61" s="95">
        <v>0.56699999999999995</v>
      </c>
      <c r="T61" s="94">
        <v>0.15</v>
      </c>
      <c r="U61" s="95">
        <v>-0.186</v>
      </c>
      <c r="V61" s="94">
        <v>0.1</v>
      </c>
      <c r="W61" s="95"/>
      <c r="X61" s="94"/>
    </row>
    <row r="62" spans="1:24" ht="13.8">
      <c r="A62" s="331"/>
      <c r="B62" s="342"/>
      <c r="C62" s="335"/>
      <c r="D62" s="39">
        <v>1335</v>
      </c>
      <c r="E62" s="128">
        <v>40483</v>
      </c>
      <c r="F62" s="103">
        <v>646</v>
      </c>
      <c r="G62" s="90" t="s">
        <v>131</v>
      </c>
      <c r="H62" s="90" t="s">
        <v>132</v>
      </c>
      <c r="I62" s="93">
        <v>-0.02</v>
      </c>
      <c r="J62" s="94">
        <v>0.19</v>
      </c>
      <c r="K62" s="93">
        <v>10.75</v>
      </c>
      <c r="L62" s="94">
        <v>0.19</v>
      </c>
      <c r="M62" s="93">
        <v>-1.29</v>
      </c>
      <c r="N62" s="94">
        <v>0.17</v>
      </c>
      <c r="O62" s="93">
        <v>13.4</v>
      </c>
      <c r="P62" s="94">
        <v>0.21</v>
      </c>
      <c r="Q62" s="93">
        <v>-0.44</v>
      </c>
      <c r="R62" s="94">
        <v>0.12</v>
      </c>
      <c r="S62" s="95">
        <v>2.5350000000000001</v>
      </c>
      <c r="T62" s="94">
        <v>0.15</v>
      </c>
      <c r="U62" s="95">
        <v>-2.3E-2</v>
      </c>
      <c r="V62" s="94">
        <v>0.11</v>
      </c>
      <c r="W62" s="95"/>
      <c r="X62" s="94"/>
    </row>
    <row r="63" spans="1:24" ht="13.8">
      <c r="A63" s="331"/>
      <c r="B63" s="342"/>
      <c r="C63" s="336"/>
      <c r="D63" s="39">
        <v>1458</v>
      </c>
      <c r="E63" s="128">
        <v>40522</v>
      </c>
      <c r="F63" s="103">
        <v>692</v>
      </c>
      <c r="G63" s="90" t="s">
        <v>131</v>
      </c>
      <c r="H63" s="90" t="s">
        <v>132</v>
      </c>
      <c r="I63" s="93">
        <v>0.55000000000000004</v>
      </c>
      <c r="J63" s="94">
        <v>0.17</v>
      </c>
      <c r="K63" s="93">
        <v>12.49</v>
      </c>
      <c r="L63" s="94">
        <v>0.15</v>
      </c>
      <c r="M63" s="93">
        <v>-0.44</v>
      </c>
      <c r="N63" s="94">
        <v>0.15</v>
      </c>
      <c r="O63" s="93">
        <v>17.93</v>
      </c>
      <c r="P63" s="94">
        <v>0.18</v>
      </c>
      <c r="Q63" s="93"/>
      <c r="R63" s="94"/>
      <c r="S63" s="95">
        <v>2.2650000000000001</v>
      </c>
      <c r="T63" s="94">
        <v>0.13</v>
      </c>
      <c r="U63" s="95">
        <v>3.6999999999999998E-2</v>
      </c>
      <c r="V63" s="94">
        <v>0.1</v>
      </c>
      <c r="W63" s="95"/>
      <c r="X63" s="94"/>
    </row>
    <row r="64" spans="1:24" ht="13.8">
      <c r="A64" s="44"/>
      <c r="B64" s="59"/>
      <c r="C64" s="53"/>
      <c r="D64" s="53"/>
      <c r="E64" s="53"/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53"/>
      <c r="W64" s="109"/>
      <c r="X64" s="53"/>
    </row>
    <row r="65" spans="1:24" ht="14.4">
      <c r="A65" s="110"/>
      <c r="B65" s="105"/>
      <c r="C65" s="82" t="s">
        <v>199</v>
      </c>
      <c r="D65" s="105"/>
      <c r="E65" s="105"/>
      <c r="F65" s="112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ht="13.8">
      <c r="A66" s="125"/>
      <c r="B66" s="341" t="s">
        <v>0</v>
      </c>
      <c r="C66" s="328" t="s">
        <v>114</v>
      </c>
      <c r="D66" s="328" t="s">
        <v>115</v>
      </c>
      <c r="E66" s="329" t="s">
        <v>116</v>
      </c>
      <c r="F66" s="339" t="s">
        <v>50</v>
      </c>
      <c r="G66" s="329" t="s">
        <v>117</v>
      </c>
      <c r="H66" s="329" t="s">
        <v>118</v>
      </c>
      <c r="I66" s="337" t="s">
        <v>119</v>
      </c>
      <c r="J66" s="338"/>
      <c r="K66" s="337" t="s">
        <v>120</v>
      </c>
      <c r="L66" s="338"/>
      <c r="M66" s="337" t="s">
        <v>121</v>
      </c>
      <c r="N66" s="338"/>
      <c r="O66" s="337" t="s">
        <v>122</v>
      </c>
      <c r="P66" s="338"/>
      <c r="Q66" s="337" t="s">
        <v>123</v>
      </c>
      <c r="R66" s="338"/>
      <c r="S66" s="337" t="s">
        <v>124</v>
      </c>
      <c r="T66" s="338"/>
      <c r="U66" s="337" t="s">
        <v>125</v>
      </c>
      <c r="V66" s="338"/>
      <c r="W66" s="337" t="s">
        <v>126</v>
      </c>
      <c r="X66" s="338"/>
    </row>
    <row r="67" spans="1:24" ht="13.8">
      <c r="A67" s="125"/>
      <c r="B67" s="341"/>
      <c r="C67" s="328"/>
      <c r="D67" s="328"/>
      <c r="E67" s="330"/>
      <c r="F67" s="340"/>
      <c r="G67" s="330"/>
      <c r="H67" s="330"/>
      <c r="I67" s="85" t="s">
        <v>127</v>
      </c>
      <c r="J67" s="86" t="s">
        <v>128</v>
      </c>
      <c r="K67" s="85" t="s">
        <v>127</v>
      </c>
      <c r="L67" s="86" t="s">
        <v>128</v>
      </c>
      <c r="M67" s="85" t="s">
        <v>127</v>
      </c>
      <c r="N67" s="86" t="s">
        <v>128</v>
      </c>
      <c r="O67" s="85" t="s">
        <v>127</v>
      </c>
      <c r="P67" s="86" t="s">
        <v>128</v>
      </c>
      <c r="Q67" s="85" t="s">
        <v>200</v>
      </c>
      <c r="R67" s="86" t="s">
        <v>128</v>
      </c>
      <c r="S67" s="85" t="s">
        <v>127</v>
      </c>
      <c r="T67" s="86" t="s">
        <v>128</v>
      </c>
      <c r="U67" s="85" t="s">
        <v>127</v>
      </c>
      <c r="V67" s="86" t="s">
        <v>128</v>
      </c>
      <c r="W67" s="85" t="s">
        <v>127</v>
      </c>
      <c r="X67" s="86" t="s">
        <v>128</v>
      </c>
    </row>
    <row r="68" spans="1:24" ht="13.8">
      <c r="A68" s="331" t="s">
        <v>37</v>
      </c>
      <c r="B68" s="342" t="s">
        <v>157</v>
      </c>
      <c r="C68" s="333">
        <v>76</v>
      </c>
      <c r="D68" s="39">
        <v>850</v>
      </c>
      <c r="E68" s="128">
        <v>40101</v>
      </c>
      <c r="F68" s="103">
        <v>784</v>
      </c>
      <c r="G68" s="39" t="s">
        <v>135</v>
      </c>
      <c r="H68" s="39"/>
      <c r="I68" s="132">
        <v>1.27</v>
      </c>
      <c r="J68" s="133">
        <v>0.27</v>
      </c>
      <c r="K68" s="132">
        <v>10.82</v>
      </c>
      <c r="L68" s="133">
        <v>0.23</v>
      </c>
      <c r="M68" s="132">
        <v>2.99</v>
      </c>
      <c r="N68" s="133">
        <v>0.19</v>
      </c>
      <c r="O68" s="132">
        <v>21.06</v>
      </c>
      <c r="P68" s="133">
        <v>0.31</v>
      </c>
      <c r="Q68" s="132">
        <v>0.75</v>
      </c>
      <c r="R68" s="133">
        <v>0.19</v>
      </c>
      <c r="S68" s="134">
        <v>0.38400000000000001</v>
      </c>
      <c r="T68" s="133">
        <v>0.17</v>
      </c>
      <c r="U68" s="134">
        <v>1.0999999999999999E-2</v>
      </c>
      <c r="V68" s="133">
        <v>0.1</v>
      </c>
      <c r="W68" s="134">
        <v>4.2000000000000003E-2</v>
      </c>
      <c r="X68" s="133">
        <v>0.14000000000000001</v>
      </c>
    </row>
    <row r="69" spans="1:24" ht="13.8">
      <c r="A69" s="331"/>
      <c r="B69" s="342"/>
      <c r="C69" s="333"/>
      <c r="D69" s="39">
        <v>845</v>
      </c>
      <c r="E69" s="128">
        <v>40088</v>
      </c>
      <c r="F69" s="103">
        <v>768</v>
      </c>
      <c r="G69" s="39" t="s">
        <v>135</v>
      </c>
      <c r="H69" s="39"/>
      <c r="I69" s="132">
        <v>0.11</v>
      </c>
      <c r="J69" s="133">
        <v>0.3</v>
      </c>
      <c r="K69" s="132">
        <v>8.1199999999999992</v>
      </c>
      <c r="L69" s="133">
        <v>0.19</v>
      </c>
      <c r="M69" s="132">
        <v>1.38</v>
      </c>
      <c r="N69" s="133">
        <v>0.19</v>
      </c>
      <c r="O69" s="132">
        <v>13.86</v>
      </c>
      <c r="P69" s="133">
        <v>0.21</v>
      </c>
      <c r="Q69" s="132">
        <v>0.09</v>
      </c>
      <c r="R69" s="133">
        <v>0.17</v>
      </c>
      <c r="S69" s="134">
        <v>1.413</v>
      </c>
      <c r="T69" s="133">
        <v>0.17</v>
      </c>
      <c r="U69" s="134">
        <v>4.3999999999999997E-2</v>
      </c>
      <c r="V69" s="133">
        <v>0.16</v>
      </c>
      <c r="W69" s="134"/>
      <c r="X69" s="133"/>
    </row>
    <row r="70" spans="1:24" ht="13.8">
      <c r="A70" s="331"/>
      <c r="B70" s="342"/>
      <c r="C70" s="333"/>
      <c r="D70" s="39">
        <v>844</v>
      </c>
      <c r="E70" s="128">
        <v>40088</v>
      </c>
      <c r="F70" s="103">
        <v>866</v>
      </c>
      <c r="G70" s="39" t="s">
        <v>135</v>
      </c>
      <c r="H70" s="39"/>
      <c r="I70" s="132">
        <v>0.63</v>
      </c>
      <c r="J70" s="133">
        <v>0.31</v>
      </c>
      <c r="K70" s="132">
        <v>15.68</v>
      </c>
      <c r="L70" s="133">
        <v>0.28000000000000003</v>
      </c>
      <c r="M70" s="132">
        <v>2.5099999999999998</v>
      </c>
      <c r="N70" s="133">
        <v>0.23</v>
      </c>
      <c r="O70" s="132">
        <v>21.95</v>
      </c>
      <c r="P70" s="133">
        <v>0.34</v>
      </c>
      <c r="Q70" s="132">
        <v>0.04</v>
      </c>
      <c r="R70" s="133">
        <v>0.23</v>
      </c>
      <c r="S70" s="134">
        <v>2.3149999999999999</v>
      </c>
      <c r="T70" s="133">
        <v>0.24</v>
      </c>
      <c r="U70" s="134">
        <v>7.4999999999999997E-2</v>
      </c>
      <c r="V70" s="133">
        <v>0.18</v>
      </c>
      <c r="W70" s="134">
        <v>2.7E-2</v>
      </c>
      <c r="X70" s="133">
        <v>0.2</v>
      </c>
    </row>
    <row r="71" spans="1:24" ht="13.8">
      <c r="A71" s="110"/>
      <c r="B71" s="72"/>
      <c r="C71" s="76"/>
      <c r="D71" s="74"/>
      <c r="E71" s="74"/>
      <c r="F71" s="135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74"/>
    </row>
  </sheetData>
  <mergeCells count="107">
    <mergeCell ref="G66:G67"/>
    <mergeCell ref="A68:A70"/>
    <mergeCell ref="B68:B70"/>
    <mergeCell ref="C68:C70"/>
    <mergeCell ref="O66:P66"/>
    <mergeCell ref="Q66:R66"/>
    <mergeCell ref="S66:T66"/>
    <mergeCell ref="H66:H67"/>
    <mergeCell ref="I66:J66"/>
    <mergeCell ref="K66:L66"/>
    <mergeCell ref="M66:N66"/>
    <mergeCell ref="A61:A63"/>
    <mergeCell ref="B61:B63"/>
    <mergeCell ref="C61:C63"/>
    <mergeCell ref="B66:B67"/>
    <mergeCell ref="C66:C67"/>
    <mergeCell ref="W66:X66"/>
    <mergeCell ref="U66:V66"/>
    <mergeCell ref="D66:D67"/>
    <mergeCell ref="E66:E67"/>
    <mergeCell ref="F66:F67"/>
    <mergeCell ref="O47:P47"/>
    <mergeCell ref="Q47:R47"/>
    <mergeCell ref="A53:A55"/>
    <mergeCell ref="B53:B55"/>
    <mergeCell ref="C53:C55"/>
    <mergeCell ref="A57:A59"/>
    <mergeCell ref="B57:B59"/>
    <mergeCell ref="C57:C59"/>
    <mergeCell ref="H47:H48"/>
    <mergeCell ref="I47:J47"/>
    <mergeCell ref="S47:T47"/>
    <mergeCell ref="U47:V47"/>
    <mergeCell ref="W47:X47"/>
    <mergeCell ref="A49:A51"/>
    <mergeCell ref="B49:B51"/>
    <mergeCell ref="C49:C51"/>
    <mergeCell ref="K47:L47"/>
    <mergeCell ref="M47:N47"/>
    <mergeCell ref="B47:B48"/>
    <mergeCell ref="C47:C48"/>
    <mergeCell ref="D47:D48"/>
    <mergeCell ref="E47:E48"/>
    <mergeCell ref="F47:F48"/>
    <mergeCell ref="G47:G48"/>
    <mergeCell ref="U40:V40"/>
    <mergeCell ref="W40:X40"/>
    <mergeCell ref="A42:A44"/>
    <mergeCell ref="B42:B44"/>
    <mergeCell ref="C42:C44"/>
    <mergeCell ref="K40:L40"/>
    <mergeCell ref="M40:N40"/>
    <mergeCell ref="O40:P40"/>
    <mergeCell ref="Q40:R40"/>
    <mergeCell ref="F40:F41"/>
    <mergeCell ref="G40:G41"/>
    <mergeCell ref="H40:H41"/>
    <mergeCell ref="I40:J40"/>
    <mergeCell ref="B40:B41"/>
    <mergeCell ref="C40:C41"/>
    <mergeCell ref="D40:D41"/>
    <mergeCell ref="E40:E41"/>
    <mergeCell ref="S40:T40"/>
    <mergeCell ref="U28:V28"/>
    <mergeCell ref="W28:X28"/>
    <mergeCell ref="A30:A32"/>
    <mergeCell ref="B30:B32"/>
    <mergeCell ref="C30:C32"/>
    <mergeCell ref="K28:L28"/>
    <mergeCell ref="M28:N28"/>
    <mergeCell ref="O28:P28"/>
    <mergeCell ref="Q28:R28"/>
    <mergeCell ref="D21:D22"/>
    <mergeCell ref="E21:E22"/>
    <mergeCell ref="F21:F22"/>
    <mergeCell ref="G21:G22"/>
    <mergeCell ref="B28:B29"/>
    <mergeCell ref="C28:C29"/>
    <mergeCell ref="D28:D29"/>
    <mergeCell ref="E28:E29"/>
    <mergeCell ref="F28:F29"/>
    <mergeCell ref="G28:G29"/>
    <mergeCell ref="S21:T21"/>
    <mergeCell ref="U21:V21"/>
    <mergeCell ref="H21:H22"/>
    <mergeCell ref="I21:J21"/>
    <mergeCell ref="S28:T28"/>
    <mergeCell ref="K21:L21"/>
    <mergeCell ref="M21:N21"/>
    <mergeCell ref="H28:H29"/>
    <mergeCell ref="I28:J28"/>
    <mergeCell ref="A16:A18"/>
    <mergeCell ref="B16:B18"/>
    <mergeCell ref="C16:C18"/>
    <mergeCell ref="C21:C22"/>
    <mergeCell ref="W21:X21"/>
    <mergeCell ref="A23:A25"/>
    <mergeCell ref="B23:B25"/>
    <mergeCell ref="C23:C25"/>
    <mergeCell ref="O21:P21"/>
    <mergeCell ref="Q21:R21"/>
    <mergeCell ref="A6:A8"/>
    <mergeCell ref="B6:B8"/>
    <mergeCell ref="C6:C8"/>
    <mergeCell ref="A10:A12"/>
    <mergeCell ref="B10:B12"/>
    <mergeCell ref="C10:C12"/>
  </mergeCells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G40"/>
    </sheetView>
  </sheetViews>
  <sheetFormatPr defaultColWidth="11.5546875" defaultRowHeight="13.2"/>
  <sheetData>
    <row r="1" spans="1:7" ht="18">
      <c r="A1" s="31"/>
      <c r="B1" s="29" t="s">
        <v>315</v>
      </c>
      <c r="C1" s="29"/>
      <c r="D1" s="29"/>
      <c r="E1" s="29"/>
      <c r="F1" s="29"/>
      <c r="G1" s="29"/>
    </row>
    <row r="2" spans="1:7" ht="13.8">
      <c r="A2" s="31"/>
      <c r="B2" s="58" t="s">
        <v>81</v>
      </c>
      <c r="C2" s="59"/>
      <c r="D2" s="59"/>
      <c r="E2" s="59"/>
      <c r="F2" s="59"/>
      <c r="G2" s="44"/>
    </row>
    <row r="3" spans="1:7" ht="13.8">
      <c r="A3" s="274" t="s">
        <v>48</v>
      </c>
      <c r="B3" s="58" t="s">
        <v>316</v>
      </c>
      <c r="C3" s="59"/>
      <c r="D3" s="59"/>
      <c r="E3" s="59"/>
      <c r="F3" s="59"/>
      <c r="G3" s="44"/>
    </row>
    <row r="4" spans="1:7" ht="13.8">
      <c r="A4" s="274"/>
      <c r="B4" s="274" t="s">
        <v>3</v>
      </c>
      <c r="C4" s="274" t="s">
        <v>1</v>
      </c>
      <c r="D4" s="274"/>
      <c r="E4" s="274" t="s">
        <v>49</v>
      </c>
      <c r="F4" s="274" t="s">
        <v>50</v>
      </c>
      <c r="G4" s="56" t="s">
        <v>0</v>
      </c>
    </row>
    <row r="5" spans="1:7" ht="13.8">
      <c r="A5" s="74" t="s">
        <v>317</v>
      </c>
      <c r="B5" s="53">
        <v>121</v>
      </c>
      <c r="C5" s="31">
        <v>2</v>
      </c>
      <c r="D5" s="31"/>
      <c r="E5" s="31">
        <v>2</v>
      </c>
      <c r="F5" s="31">
        <v>90</v>
      </c>
      <c r="G5" s="45" t="s">
        <v>318</v>
      </c>
    </row>
    <row r="6" spans="1:7" ht="13.8">
      <c r="A6" s="31"/>
      <c r="B6" s="44" t="s">
        <v>319</v>
      </c>
      <c r="C6" s="31"/>
      <c r="D6" s="31"/>
      <c r="E6" s="31"/>
      <c r="F6" s="31"/>
      <c r="G6" s="31"/>
    </row>
    <row r="7" spans="1:7" ht="13.8">
      <c r="A7" s="31"/>
      <c r="B7" s="53"/>
      <c r="C7" s="31"/>
      <c r="D7" s="31"/>
      <c r="E7" s="31"/>
      <c r="F7" s="31"/>
      <c r="G7" s="31"/>
    </row>
    <row r="8" spans="1:7" ht="13.8">
      <c r="A8" s="31"/>
      <c r="B8" s="58" t="s">
        <v>84</v>
      </c>
      <c r="C8" s="59"/>
      <c r="D8" s="59"/>
      <c r="E8" s="59"/>
      <c r="F8" s="59"/>
      <c r="G8" s="44"/>
    </row>
    <row r="9" spans="1:7" ht="13.8">
      <c r="A9" s="274" t="s">
        <v>48</v>
      </c>
      <c r="B9" s="58" t="s">
        <v>320</v>
      </c>
      <c r="C9" s="59"/>
      <c r="D9" s="59"/>
      <c r="E9" s="59"/>
      <c r="F9" s="59"/>
      <c r="G9" s="44"/>
    </row>
    <row r="10" spans="1:7" ht="13.8">
      <c r="A10" s="274"/>
      <c r="B10" s="274" t="s">
        <v>3</v>
      </c>
      <c r="C10" s="274" t="s">
        <v>1</v>
      </c>
      <c r="D10" s="274"/>
      <c r="E10" s="274" t="s">
        <v>49</v>
      </c>
      <c r="F10" s="274" t="s">
        <v>50</v>
      </c>
      <c r="G10" s="56" t="s">
        <v>0</v>
      </c>
    </row>
    <row r="11" spans="1:7" ht="13.8">
      <c r="A11" s="74" t="s">
        <v>317</v>
      </c>
      <c r="B11" s="53">
        <v>113</v>
      </c>
      <c r="C11" s="31">
        <v>3</v>
      </c>
      <c r="D11" s="31"/>
      <c r="E11" s="31">
        <v>2</v>
      </c>
      <c r="F11" s="31">
        <v>77</v>
      </c>
      <c r="G11" s="45" t="s">
        <v>318</v>
      </c>
    </row>
    <row r="12" spans="1:7" ht="13.8">
      <c r="A12" s="74" t="s">
        <v>321</v>
      </c>
      <c r="B12" s="53">
        <v>118</v>
      </c>
      <c r="C12" s="31">
        <v>11</v>
      </c>
      <c r="D12" s="31"/>
      <c r="E12" s="31">
        <v>2</v>
      </c>
      <c r="F12" s="31">
        <v>60</v>
      </c>
      <c r="G12" s="45" t="s">
        <v>322</v>
      </c>
    </row>
    <row r="13" spans="1:7" ht="13.8">
      <c r="A13" s="31"/>
      <c r="B13" s="44" t="s">
        <v>323</v>
      </c>
      <c r="C13" s="31"/>
      <c r="D13" s="31"/>
      <c r="E13" s="31"/>
      <c r="F13" s="31"/>
      <c r="G13" s="31"/>
    </row>
    <row r="14" spans="1:7" ht="13.8">
      <c r="A14" s="31"/>
      <c r="B14" s="44" t="s">
        <v>324</v>
      </c>
      <c r="C14" s="31"/>
      <c r="D14" s="31"/>
      <c r="E14" s="31"/>
      <c r="F14" s="31"/>
      <c r="G14" s="31"/>
    </row>
    <row r="15" spans="1:7" ht="13.8">
      <c r="A15" s="31"/>
      <c r="B15" s="44"/>
      <c r="C15" s="31"/>
      <c r="D15" s="31"/>
      <c r="E15" s="31"/>
      <c r="F15" s="31"/>
      <c r="G15" s="31"/>
    </row>
    <row r="16" spans="1:7" ht="13.8">
      <c r="A16" s="274" t="s">
        <v>48</v>
      </c>
      <c r="B16" s="58" t="s">
        <v>325</v>
      </c>
      <c r="C16" s="59"/>
      <c r="D16" s="59"/>
      <c r="E16" s="59"/>
      <c r="F16" s="59"/>
      <c r="G16" s="44"/>
    </row>
    <row r="17" spans="1:7" ht="13.8">
      <c r="A17" s="274"/>
      <c r="B17" s="274" t="s">
        <v>3</v>
      </c>
      <c r="C17" s="274" t="s">
        <v>1</v>
      </c>
      <c r="D17" s="274"/>
      <c r="E17" s="274" t="s">
        <v>49</v>
      </c>
      <c r="F17" s="274" t="s">
        <v>50</v>
      </c>
      <c r="G17" s="56" t="s">
        <v>0</v>
      </c>
    </row>
    <row r="18" spans="1:7" ht="13.8">
      <c r="A18" s="74" t="s">
        <v>317</v>
      </c>
      <c r="B18" s="53">
        <v>119</v>
      </c>
      <c r="C18" s="31">
        <v>792</v>
      </c>
      <c r="D18" s="31"/>
      <c r="E18" s="31">
        <v>4</v>
      </c>
      <c r="F18" s="31">
        <v>87</v>
      </c>
      <c r="G18" s="45" t="s">
        <v>322</v>
      </c>
    </row>
    <row r="19" spans="1:7" ht="13.8">
      <c r="A19" s="31"/>
      <c r="B19" s="44" t="s">
        <v>326</v>
      </c>
      <c r="C19" s="31"/>
      <c r="D19" s="31"/>
      <c r="E19" s="31"/>
      <c r="F19" s="31"/>
      <c r="G19" s="31"/>
    </row>
    <row r="20" spans="1:7" ht="13.8">
      <c r="A20" s="31"/>
      <c r="B20" s="44"/>
      <c r="C20" s="31"/>
      <c r="D20" s="31"/>
      <c r="E20" s="31"/>
      <c r="F20" s="31"/>
      <c r="G20" s="31"/>
    </row>
    <row r="21" spans="1:7" ht="13.8">
      <c r="A21" s="31"/>
      <c r="B21" s="44" t="s">
        <v>327</v>
      </c>
      <c r="C21" s="31"/>
      <c r="D21" s="31"/>
      <c r="E21" s="31"/>
      <c r="F21" s="31"/>
      <c r="G21" s="31"/>
    </row>
    <row r="22" spans="1:7" ht="13.8">
      <c r="A22" s="31"/>
      <c r="B22" s="44" t="s">
        <v>328</v>
      </c>
      <c r="C22" s="31"/>
      <c r="D22" s="31"/>
      <c r="E22" s="31"/>
      <c r="F22" s="31"/>
      <c r="G22" s="31"/>
    </row>
    <row r="23" spans="1:7" ht="13.8">
      <c r="A23" s="31"/>
      <c r="B23" s="44" t="s">
        <v>329</v>
      </c>
      <c r="C23" s="31"/>
      <c r="D23" s="31"/>
      <c r="E23" s="31"/>
      <c r="F23" s="31"/>
      <c r="G23" s="31"/>
    </row>
    <row r="24" spans="1:7" ht="13.8">
      <c r="A24" s="31"/>
      <c r="B24" s="44"/>
      <c r="C24" s="31"/>
      <c r="D24" s="31"/>
      <c r="E24" s="31"/>
      <c r="F24" s="31"/>
      <c r="G24" s="31"/>
    </row>
    <row r="25" spans="1:7" ht="13.8">
      <c r="A25" s="31"/>
      <c r="B25" s="44" t="s">
        <v>54</v>
      </c>
      <c r="C25" s="31"/>
      <c r="D25" s="31"/>
      <c r="E25" s="31"/>
      <c r="F25" s="31"/>
      <c r="G25" s="31"/>
    </row>
    <row r="26" spans="1:7" ht="13.8">
      <c r="A26" s="274" t="s">
        <v>48</v>
      </c>
      <c r="B26" s="58" t="s">
        <v>330</v>
      </c>
      <c r="C26" s="59"/>
      <c r="D26" s="59"/>
      <c r="E26" s="59"/>
      <c r="F26" s="59"/>
      <c r="G26" s="44"/>
    </row>
    <row r="27" spans="1:7" ht="13.8">
      <c r="A27" s="274"/>
      <c r="B27" s="274" t="s">
        <v>3</v>
      </c>
      <c r="C27" s="274" t="s">
        <v>1</v>
      </c>
      <c r="D27" s="274" t="s">
        <v>2</v>
      </c>
      <c r="E27" s="274" t="s">
        <v>49</v>
      </c>
      <c r="F27" s="274" t="s">
        <v>50</v>
      </c>
      <c r="G27" s="56" t="s">
        <v>0</v>
      </c>
    </row>
    <row r="28" spans="1:7" ht="13.8">
      <c r="A28" s="74" t="s">
        <v>317</v>
      </c>
      <c r="B28" s="53">
        <v>112</v>
      </c>
      <c r="C28" s="31">
        <v>209</v>
      </c>
      <c r="D28" s="52">
        <v>40766</v>
      </c>
      <c r="E28" s="31">
        <v>2</v>
      </c>
      <c r="F28" s="31">
        <v>82</v>
      </c>
      <c r="G28" s="45" t="s">
        <v>331</v>
      </c>
    </row>
    <row r="29" spans="1:7" ht="13.8">
      <c r="A29" s="31"/>
      <c r="B29" s="44" t="s">
        <v>332</v>
      </c>
      <c r="C29" s="31"/>
      <c r="D29" s="52"/>
      <c r="E29" s="31"/>
      <c r="F29" s="31"/>
      <c r="G29" s="31"/>
    </row>
    <row r="30" spans="1:7" ht="13.8">
      <c r="A30" s="31"/>
      <c r="B30" s="53"/>
      <c r="C30" s="31"/>
      <c r="D30" s="31"/>
      <c r="E30" s="31"/>
      <c r="F30" s="31"/>
      <c r="G30" s="31"/>
    </row>
    <row r="31" spans="1:7" ht="13.8">
      <c r="A31" s="31"/>
      <c r="B31" s="44" t="s">
        <v>64</v>
      </c>
      <c r="C31" s="31"/>
      <c r="D31" s="31"/>
      <c r="E31" s="31"/>
      <c r="F31" s="31"/>
      <c r="G31" s="31"/>
    </row>
    <row r="32" spans="1:7" ht="13.8">
      <c r="A32" s="274" t="s">
        <v>48</v>
      </c>
      <c r="B32" s="58" t="s">
        <v>333</v>
      </c>
      <c r="C32" s="59"/>
      <c r="D32" s="59"/>
      <c r="E32" s="59"/>
      <c r="F32" s="59"/>
      <c r="G32" s="44"/>
    </row>
    <row r="33" spans="1:7" ht="13.8">
      <c r="A33" s="274"/>
      <c r="B33" s="274" t="s">
        <v>3</v>
      </c>
      <c r="C33" s="274" t="s">
        <v>1</v>
      </c>
      <c r="D33" s="274" t="s">
        <v>2</v>
      </c>
      <c r="E33" s="274" t="s">
        <v>49</v>
      </c>
      <c r="F33" s="274" t="s">
        <v>50</v>
      </c>
      <c r="G33" s="56" t="s">
        <v>0</v>
      </c>
    </row>
    <row r="34" spans="1:7" ht="13.8">
      <c r="A34" s="74" t="s">
        <v>317</v>
      </c>
      <c r="B34" s="53">
        <v>114</v>
      </c>
      <c r="C34" s="31">
        <v>215</v>
      </c>
      <c r="D34" s="52">
        <v>40769</v>
      </c>
      <c r="E34" s="31"/>
      <c r="F34" s="31">
        <v>99</v>
      </c>
      <c r="G34" s="45" t="s">
        <v>331</v>
      </c>
    </row>
    <row r="35" spans="1:7" ht="13.8">
      <c r="A35" s="274"/>
      <c r="B35" s="44" t="s">
        <v>334</v>
      </c>
      <c r="C35" s="274"/>
      <c r="D35" s="274"/>
      <c r="E35" s="274"/>
      <c r="F35" s="274"/>
      <c r="G35" s="56"/>
    </row>
    <row r="36" spans="1:7" ht="13.8">
      <c r="A36" s="274"/>
      <c r="B36" s="274"/>
      <c r="C36" s="274"/>
      <c r="D36" s="274"/>
      <c r="E36" s="274"/>
      <c r="F36" s="274"/>
      <c r="G36" s="56"/>
    </row>
    <row r="37" spans="1:7" ht="15.6">
      <c r="A37" s="31"/>
      <c r="B37" s="275" t="s">
        <v>335</v>
      </c>
      <c r="C37" s="276"/>
      <c r="D37" s="276"/>
      <c r="E37" s="276"/>
      <c r="F37" s="276"/>
      <c r="G37" s="276"/>
    </row>
    <row r="38" spans="1:7" ht="13.8">
      <c r="A38" s="31"/>
      <c r="B38" s="58" t="s">
        <v>336</v>
      </c>
      <c r="C38" s="59"/>
      <c r="D38" s="59"/>
      <c r="E38" s="59"/>
      <c r="F38" s="59"/>
      <c r="G38" s="44"/>
    </row>
    <row r="39" spans="1:7" ht="14.4">
      <c r="A39" s="277"/>
      <c r="B39" s="278" t="s">
        <v>3</v>
      </c>
      <c r="C39" s="343" t="s">
        <v>337</v>
      </c>
      <c r="D39" s="344"/>
      <c r="E39" s="344"/>
      <c r="F39" s="344"/>
      <c r="G39" s="279" t="s">
        <v>0</v>
      </c>
    </row>
    <row r="40" spans="1:7" ht="14.4">
      <c r="A40" s="31"/>
      <c r="B40" s="38">
        <v>210</v>
      </c>
      <c r="C40" s="345" t="s">
        <v>338</v>
      </c>
      <c r="D40" s="346"/>
      <c r="E40" s="346"/>
      <c r="F40" s="347"/>
      <c r="G40" s="40" t="s">
        <v>339</v>
      </c>
    </row>
  </sheetData>
  <mergeCells count="2">
    <mergeCell ref="C39:F39"/>
    <mergeCell ref="C40:F40"/>
  </mergeCells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sqref="A1:G90"/>
    </sheetView>
  </sheetViews>
  <sheetFormatPr defaultColWidth="11.5546875" defaultRowHeight="13.2"/>
  <sheetData>
    <row r="1" spans="1:7" ht="18">
      <c r="A1" s="76"/>
      <c r="B1" s="73" t="s">
        <v>340</v>
      </c>
      <c r="C1" s="73"/>
      <c r="D1" s="73"/>
      <c r="E1" s="73"/>
      <c r="F1" s="73"/>
      <c r="G1" s="147"/>
    </row>
    <row r="2" spans="1:7" ht="14.4">
      <c r="A2" s="76"/>
      <c r="B2" s="280" t="s">
        <v>341</v>
      </c>
      <c r="C2" s="74"/>
      <c r="D2" s="77"/>
      <c r="E2" s="74"/>
      <c r="F2" s="74"/>
      <c r="G2" s="110"/>
    </row>
    <row r="3" spans="1:7" ht="14.4">
      <c r="A3" s="82"/>
      <c r="B3" s="82" t="s">
        <v>342</v>
      </c>
      <c r="C3" s="82"/>
      <c r="D3" s="82"/>
      <c r="E3" s="82"/>
      <c r="F3" s="82"/>
      <c r="G3" s="82"/>
    </row>
    <row r="4" spans="1:7" ht="13.8">
      <c r="A4" s="274" t="s">
        <v>48</v>
      </c>
      <c r="B4" s="274" t="s">
        <v>3</v>
      </c>
      <c r="C4" s="274" t="s">
        <v>1</v>
      </c>
      <c r="D4" s="274"/>
      <c r="E4" s="274" t="s">
        <v>49</v>
      </c>
      <c r="F4" s="274" t="s">
        <v>50</v>
      </c>
      <c r="G4" s="56" t="s">
        <v>0</v>
      </c>
    </row>
    <row r="5" spans="1:7" ht="13.8">
      <c r="A5" s="76" t="s">
        <v>317</v>
      </c>
      <c r="B5" s="76">
        <v>177</v>
      </c>
      <c r="C5" s="74">
        <v>206</v>
      </c>
      <c r="D5" s="74"/>
      <c r="E5" s="74" t="s">
        <v>208</v>
      </c>
      <c r="F5" s="74">
        <v>52</v>
      </c>
      <c r="G5" s="110" t="s">
        <v>343</v>
      </c>
    </row>
    <row r="6" spans="1:7" ht="13.8">
      <c r="A6" s="76"/>
      <c r="B6" s="87" t="s">
        <v>344</v>
      </c>
      <c r="C6" s="74"/>
      <c r="D6" s="74"/>
      <c r="E6" s="74"/>
      <c r="F6" s="74"/>
      <c r="G6" s="110"/>
    </row>
    <row r="7" spans="1:7" ht="13.8">
      <c r="A7" s="76"/>
      <c r="B7" s="87"/>
      <c r="C7" s="74"/>
      <c r="D7" s="74"/>
      <c r="E7" s="74"/>
      <c r="F7" s="74"/>
      <c r="G7" s="110"/>
    </row>
    <row r="8" spans="1:7" ht="14.4">
      <c r="A8" s="82"/>
      <c r="B8" s="82" t="s">
        <v>345</v>
      </c>
      <c r="C8" s="82"/>
      <c r="D8" s="82"/>
      <c r="E8" s="82"/>
      <c r="F8" s="82"/>
      <c r="G8" s="82"/>
    </row>
    <row r="9" spans="1:7" ht="13.8">
      <c r="A9" s="274"/>
      <c r="B9" s="274" t="s">
        <v>3</v>
      </c>
      <c r="C9" s="274" t="s">
        <v>1</v>
      </c>
      <c r="D9" s="274"/>
      <c r="E9" s="274" t="s">
        <v>49</v>
      </c>
      <c r="F9" s="274" t="s">
        <v>50</v>
      </c>
      <c r="G9" s="56" t="s">
        <v>0</v>
      </c>
    </row>
    <row r="10" spans="1:7" ht="13.8">
      <c r="A10" s="76" t="s">
        <v>317</v>
      </c>
      <c r="B10" s="76">
        <v>178</v>
      </c>
      <c r="C10" s="74">
        <v>2717</v>
      </c>
      <c r="D10" s="74"/>
      <c r="E10" s="74">
        <v>6</v>
      </c>
      <c r="F10" s="74">
        <v>81</v>
      </c>
      <c r="G10" s="110" t="s">
        <v>346</v>
      </c>
    </row>
    <row r="11" spans="1:7" ht="13.8">
      <c r="A11" s="76"/>
      <c r="B11" s="87" t="s">
        <v>347</v>
      </c>
      <c r="C11" s="74"/>
      <c r="D11" s="74"/>
      <c r="E11" s="74"/>
      <c r="F11" s="74"/>
      <c r="G11" s="110"/>
    </row>
    <row r="12" spans="1:7" ht="13.8">
      <c r="A12" s="76"/>
      <c r="B12" s="87"/>
      <c r="C12" s="74"/>
      <c r="D12" s="74"/>
      <c r="E12" s="74"/>
      <c r="F12" s="74"/>
      <c r="G12" s="110"/>
    </row>
    <row r="13" spans="1:7" ht="13.8">
      <c r="A13" s="76"/>
      <c r="B13" s="87" t="s">
        <v>348</v>
      </c>
      <c r="C13" s="74"/>
      <c r="D13" s="74"/>
      <c r="E13" s="74"/>
      <c r="F13" s="74"/>
      <c r="G13" s="110"/>
    </row>
    <row r="14" spans="1:7" ht="13.8">
      <c r="A14" s="76"/>
      <c r="B14" s="87" t="s">
        <v>349</v>
      </c>
      <c r="C14" s="74"/>
      <c r="D14" s="74"/>
      <c r="E14" s="74"/>
      <c r="F14" s="74"/>
      <c r="G14" s="110"/>
    </row>
    <row r="15" spans="1:7">
      <c r="A15" s="281"/>
      <c r="B15" s="282"/>
      <c r="C15" s="282"/>
      <c r="D15" s="282"/>
      <c r="E15" s="282"/>
      <c r="F15" s="282"/>
      <c r="G15" s="283"/>
    </row>
    <row r="16" spans="1:7" ht="13.8">
      <c r="A16" s="281"/>
      <c r="B16" s="56" t="s">
        <v>84</v>
      </c>
      <c r="C16" s="282"/>
      <c r="D16" s="282"/>
      <c r="E16" s="282"/>
      <c r="F16" s="282"/>
      <c r="G16" s="283"/>
    </row>
    <row r="17" spans="1:7" ht="14.4">
      <c r="A17" s="274" t="s">
        <v>48</v>
      </c>
      <c r="B17" s="82" t="s">
        <v>350</v>
      </c>
      <c r="C17" s="82"/>
      <c r="D17" s="82"/>
      <c r="E17" s="82"/>
      <c r="F17" s="82"/>
      <c r="G17" s="82"/>
    </row>
    <row r="18" spans="1:7" ht="13.8">
      <c r="A18" s="274"/>
      <c r="B18" s="274" t="s">
        <v>3</v>
      </c>
      <c r="C18" s="274" t="s">
        <v>1</v>
      </c>
      <c r="D18" s="274"/>
      <c r="E18" s="274" t="s">
        <v>49</v>
      </c>
      <c r="F18" s="274" t="s">
        <v>50</v>
      </c>
      <c r="G18" s="56" t="s">
        <v>0</v>
      </c>
    </row>
    <row r="19" spans="1:7" ht="13.8">
      <c r="A19" s="76" t="s">
        <v>317</v>
      </c>
      <c r="B19" s="76">
        <v>165</v>
      </c>
      <c r="C19" s="74">
        <v>201</v>
      </c>
      <c r="D19" s="74"/>
      <c r="E19" s="74">
        <v>2</v>
      </c>
      <c r="F19" s="74">
        <v>88</v>
      </c>
      <c r="G19" s="110" t="s">
        <v>343</v>
      </c>
    </row>
    <row r="20" spans="1:7" ht="13.8">
      <c r="A20" s="76"/>
      <c r="B20" s="76"/>
      <c r="C20" s="74"/>
      <c r="D20" s="74"/>
      <c r="E20" s="74"/>
      <c r="F20" s="74"/>
      <c r="G20" s="110"/>
    </row>
    <row r="21" spans="1:7" ht="14.4">
      <c r="A21" s="82"/>
      <c r="B21" s="82" t="s">
        <v>85</v>
      </c>
      <c r="C21" s="82"/>
      <c r="D21" s="82"/>
      <c r="E21" s="82"/>
      <c r="F21" s="82"/>
      <c r="G21" s="82"/>
    </row>
    <row r="22" spans="1:7" ht="13.8">
      <c r="A22" s="274"/>
      <c r="B22" s="274" t="s">
        <v>3</v>
      </c>
      <c r="C22" s="274" t="s">
        <v>1</v>
      </c>
      <c r="D22" s="274" t="s">
        <v>2</v>
      </c>
      <c r="E22" s="274" t="s">
        <v>49</v>
      </c>
      <c r="F22" s="274" t="s">
        <v>50</v>
      </c>
      <c r="G22" s="56" t="s">
        <v>0</v>
      </c>
    </row>
    <row r="23" spans="1:7" ht="13.8">
      <c r="A23" s="76" t="s">
        <v>317</v>
      </c>
      <c r="B23" s="76">
        <v>166</v>
      </c>
      <c r="C23" s="74">
        <v>600</v>
      </c>
      <c r="D23" s="74"/>
      <c r="E23" s="74">
        <v>2</v>
      </c>
      <c r="F23" s="74">
        <v>93</v>
      </c>
      <c r="G23" s="110" t="s">
        <v>351</v>
      </c>
    </row>
    <row r="24" spans="1:7" ht="13.8">
      <c r="A24" s="76"/>
      <c r="B24" s="87" t="s">
        <v>352</v>
      </c>
      <c r="C24" s="74"/>
      <c r="D24" s="74"/>
      <c r="E24" s="74"/>
      <c r="F24" s="74"/>
      <c r="G24" s="110"/>
    </row>
    <row r="25" spans="1:7" ht="13.8">
      <c r="A25" s="76"/>
      <c r="B25" s="87" t="s">
        <v>353</v>
      </c>
      <c r="C25" s="74"/>
      <c r="D25" s="74"/>
      <c r="E25" s="74"/>
      <c r="F25" s="74"/>
      <c r="G25" s="110"/>
    </row>
    <row r="26" spans="1:7" ht="13.8">
      <c r="A26" s="76"/>
      <c r="B26" s="87"/>
      <c r="C26" s="74"/>
      <c r="D26" s="74"/>
      <c r="E26" s="74"/>
      <c r="F26" s="74"/>
      <c r="G26" s="110"/>
    </row>
    <row r="27" spans="1:7" ht="14.4">
      <c r="A27" s="82"/>
      <c r="B27" s="82" t="s">
        <v>88</v>
      </c>
      <c r="C27" s="82"/>
      <c r="D27" s="82"/>
      <c r="E27" s="82"/>
      <c r="F27" s="82"/>
      <c r="G27" s="82"/>
    </row>
    <row r="28" spans="1:7" ht="13.8">
      <c r="A28" s="274" t="s">
        <v>48</v>
      </c>
      <c r="B28" s="274" t="s">
        <v>3</v>
      </c>
      <c r="C28" s="274" t="s">
        <v>1</v>
      </c>
      <c r="D28" s="274"/>
      <c r="E28" s="274" t="s">
        <v>49</v>
      </c>
      <c r="F28" s="274" t="s">
        <v>50</v>
      </c>
      <c r="G28" s="56" t="s">
        <v>0</v>
      </c>
    </row>
    <row r="29" spans="1:7" ht="13.8">
      <c r="A29" s="76" t="s">
        <v>317</v>
      </c>
      <c r="B29" s="76">
        <v>170</v>
      </c>
      <c r="C29" s="74">
        <v>2955</v>
      </c>
      <c r="D29" s="74"/>
      <c r="E29" s="74">
        <v>6</v>
      </c>
      <c r="F29" s="74">
        <v>132</v>
      </c>
      <c r="G29" s="110" t="s">
        <v>354</v>
      </c>
    </row>
    <row r="30" spans="1:7" ht="13.8">
      <c r="A30" s="76" t="s">
        <v>321</v>
      </c>
      <c r="B30" s="76">
        <v>202</v>
      </c>
      <c r="C30" s="74">
        <v>90</v>
      </c>
      <c r="D30" s="74"/>
      <c r="E30" s="74">
        <v>6</v>
      </c>
      <c r="F30" s="74">
        <v>125</v>
      </c>
      <c r="G30" s="110" t="s">
        <v>355</v>
      </c>
    </row>
    <row r="31" spans="1:7" ht="13.8">
      <c r="A31" s="76" t="s">
        <v>356</v>
      </c>
      <c r="B31" s="76">
        <v>169</v>
      </c>
      <c r="C31" s="74">
        <v>1458</v>
      </c>
      <c r="D31" s="74"/>
      <c r="E31" s="74">
        <v>4</v>
      </c>
      <c r="F31" s="74">
        <v>111</v>
      </c>
      <c r="G31" s="110" t="s">
        <v>354</v>
      </c>
    </row>
    <row r="32" spans="1:7" ht="13.8">
      <c r="A32" s="76" t="s">
        <v>357</v>
      </c>
      <c r="B32" s="76">
        <v>201</v>
      </c>
      <c r="C32" s="74">
        <v>97</v>
      </c>
      <c r="D32" s="74"/>
      <c r="E32" s="74">
        <v>6</v>
      </c>
      <c r="F32" s="74">
        <v>120</v>
      </c>
      <c r="G32" s="110" t="s">
        <v>355</v>
      </c>
    </row>
    <row r="33" spans="1:7" ht="13.8">
      <c r="A33" s="76" t="s">
        <v>358</v>
      </c>
      <c r="B33" s="76">
        <v>167</v>
      </c>
      <c r="C33" s="74">
        <v>2986</v>
      </c>
      <c r="D33" s="74"/>
      <c r="E33" s="74">
        <v>6</v>
      </c>
      <c r="F33" s="74">
        <v>123</v>
      </c>
      <c r="G33" s="110" t="s">
        <v>90</v>
      </c>
    </row>
    <row r="34" spans="1:7" ht="13.8">
      <c r="A34" s="76" t="s">
        <v>359</v>
      </c>
      <c r="B34" s="76">
        <v>173</v>
      </c>
      <c r="C34" s="74">
        <v>289</v>
      </c>
      <c r="D34" s="74"/>
      <c r="E34" s="74">
        <v>4</v>
      </c>
      <c r="F34" s="74">
        <v>129</v>
      </c>
      <c r="G34" s="110" t="s">
        <v>360</v>
      </c>
    </row>
    <row r="35" spans="1:7" ht="13.8">
      <c r="A35" s="76" t="s">
        <v>361</v>
      </c>
      <c r="B35" s="76">
        <v>172</v>
      </c>
      <c r="C35" s="74">
        <v>697</v>
      </c>
      <c r="D35" s="74"/>
      <c r="E35" s="74">
        <v>4</v>
      </c>
      <c r="F35" s="74">
        <v>105</v>
      </c>
      <c r="G35" s="110" t="s">
        <v>362</v>
      </c>
    </row>
    <row r="36" spans="1:7" ht="13.8">
      <c r="A36" s="76"/>
      <c r="B36" s="87" t="s">
        <v>363</v>
      </c>
      <c r="C36" s="74"/>
      <c r="D36" s="74"/>
      <c r="E36" s="74"/>
      <c r="F36" s="74"/>
      <c r="G36" s="110"/>
    </row>
    <row r="37" spans="1:7" ht="13.8">
      <c r="A37" s="76"/>
      <c r="B37" s="87" t="s">
        <v>364</v>
      </c>
      <c r="C37" s="74"/>
      <c r="D37" s="74"/>
      <c r="E37" s="74"/>
      <c r="F37" s="74"/>
      <c r="G37" s="110"/>
    </row>
    <row r="38" spans="1:7" ht="13.8">
      <c r="A38" s="76"/>
      <c r="B38" s="76"/>
      <c r="C38" s="74"/>
      <c r="D38" s="74"/>
      <c r="E38" s="74"/>
      <c r="F38" s="74"/>
      <c r="G38" s="110"/>
    </row>
    <row r="39" spans="1:7" ht="14.4">
      <c r="A39" s="82"/>
      <c r="B39" s="82" t="s">
        <v>47</v>
      </c>
      <c r="C39" s="82"/>
      <c r="D39" s="82"/>
      <c r="E39" s="82"/>
      <c r="F39" s="82"/>
      <c r="G39" s="82"/>
    </row>
    <row r="40" spans="1:7" ht="13.8">
      <c r="A40" s="274" t="s">
        <v>48</v>
      </c>
      <c r="B40" s="274" t="s">
        <v>3</v>
      </c>
      <c r="C40" s="274" t="s">
        <v>1</v>
      </c>
      <c r="D40" s="274"/>
      <c r="E40" s="274" t="s">
        <v>49</v>
      </c>
      <c r="F40" s="274" t="s">
        <v>50</v>
      </c>
      <c r="G40" s="56" t="s">
        <v>0</v>
      </c>
    </row>
    <row r="41" spans="1:7" ht="13.8">
      <c r="A41" s="76" t="s">
        <v>317</v>
      </c>
      <c r="B41" s="76">
        <v>175</v>
      </c>
      <c r="C41" s="74">
        <v>2492</v>
      </c>
      <c r="D41" s="74"/>
      <c r="E41" s="74" t="s">
        <v>51</v>
      </c>
      <c r="F41" s="74">
        <v>130</v>
      </c>
      <c r="G41" s="110" t="s">
        <v>90</v>
      </c>
    </row>
    <row r="42" spans="1:7" ht="13.8">
      <c r="A42" s="76"/>
      <c r="B42" s="87" t="s">
        <v>365</v>
      </c>
      <c r="C42" s="74"/>
      <c r="D42" s="74"/>
      <c r="E42" s="74"/>
      <c r="F42" s="74"/>
      <c r="G42" s="110"/>
    </row>
    <row r="43" spans="1:7">
      <c r="A43" s="281"/>
      <c r="B43" s="282"/>
      <c r="C43" s="282"/>
      <c r="D43" s="282"/>
      <c r="E43" s="282"/>
      <c r="F43" s="282"/>
      <c r="G43" s="283"/>
    </row>
    <row r="44" spans="1:7" ht="13.8">
      <c r="A44" s="76"/>
      <c r="B44" s="87" t="s">
        <v>366</v>
      </c>
      <c r="C44" s="74"/>
      <c r="D44" s="74"/>
      <c r="E44" s="74"/>
      <c r="F44" s="87" t="s">
        <v>367</v>
      </c>
      <c r="G44" s="110"/>
    </row>
    <row r="45" spans="1:7" ht="13.8">
      <c r="A45" s="76"/>
      <c r="B45" s="87" t="s">
        <v>368</v>
      </c>
      <c r="C45" s="74"/>
      <c r="D45" s="74"/>
      <c r="E45" s="74"/>
      <c r="F45" s="87" t="s">
        <v>369</v>
      </c>
      <c r="G45" s="110"/>
    </row>
    <row r="46" spans="1:7" ht="13.8">
      <c r="A46" s="76"/>
      <c r="B46" s="87" t="s">
        <v>370</v>
      </c>
      <c r="C46" s="74"/>
      <c r="D46" s="74"/>
      <c r="E46" s="74"/>
      <c r="F46" s="74"/>
      <c r="G46" s="110"/>
    </row>
    <row r="47" spans="1:7" ht="13.8">
      <c r="A47" s="281"/>
      <c r="B47" s="56" t="s">
        <v>64</v>
      </c>
      <c r="C47" s="282"/>
      <c r="D47" s="282"/>
      <c r="E47" s="282"/>
      <c r="F47" s="282"/>
      <c r="G47" s="283"/>
    </row>
    <row r="48" spans="1:7" ht="14.4">
      <c r="A48" s="82"/>
      <c r="B48" s="82" t="s">
        <v>68</v>
      </c>
      <c r="C48" s="82"/>
      <c r="D48" s="82"/>
      <c r="E48" s="82"/>
      <c r="F48" s="82"/>
      <c r="G48" s="82"/>
    </row>
    <row r="49" spans="1:7" ht="13.8">
      <c r="A49" s="274" t="s">
        <v>48</v>
      </c>
      <c r="B49" s="274" t="s">
        <v>3</v>
      </c>
      <c r="C49" s="274" t="s">
        <v>1</v>
      </c>
      <c r="D49" s="274" t="s">
        <v>2</v>
      </c>
      <c r="E49" s="274" t="s">
        <v>49</v>
      </c>
      <c r="F49" s="274" t="s">
        <v>50</v>
      </c>
      <c r="G49" s="56" t="s">
        <v>0</v>
      </c>
    </row>
    <row r="50" spans="1:7" ht="13.8">
      <c r="A50" s="76" t="s">
        <v>317</v>
      </c>
      <c r="B50" s="76">
        <v>163</v>
      </c>
      <c r="C50" s="74">
        <v>93</v>
      </c>
      <c r="D50" s="77">
        <v>40436</v>
      </c>
      <c r="E50" s="74">
        <v>6</v>
      </c>
      <c r="F50" s="74">
        <v>123</v>
      </c>
      <c r="G50" s="110" t="s">
        <v>360</v>
      </c>
    </row>
    <row r="51" spans="1:7" ht="13.8">
      <c r="A51" s="76" t="s">
        <v>321</v>
      </c>
      <c r="B51" s="76">
        <v>162</v>
      </c>
      <c r="C51" s="74">
        <v>362</v>
      </c>
      <c r="D51" s="77">
        <v>40458</v>
      </c>
      <c r="E51" s="74">
        <v>6</v>
      </c>
      <c r="F51" s="74">
        <v>122</v>
      </c>
      <c r="G51" s="110" t="s">
        <v>90</v>
      </c>
    </row>
    <row r="52" spans="1:7" ht="13.8">
      <c r="A52" s="76" t="s">
        <v>356</v>
      </c>
      <c r="B52" s="76">
        <v>164</v>
      </c>
      <c r="C52" s="74">
        <v>1426</v>
      </c>
      <c r="D52" s="77">
        <v>40433</v>
      </c>
      <c r="E52" s="74">
        <v>6</v>
      </c>
      <c r="F52" s="74">
        <v>113</v>
      </c>
      <c r="G52" s="110" t="s">
        <v>354</v>
      </c>
    </row>
    <row r="53" spans="1:7" ht="13.8">
      <c r="A53" s="76"/>
      <c r="B53" s="76"/>
      <c r="C53" s="74"/>
      <c r="D53" s="77"/>
      <c r="E53" s="74"/>
      <c r="F53" s="74"/>
      <c r="G53" s="110"/>
    </row>
    <row r="54" spans="1:7" ht="13.8">
      <c r="A54" s="76"/>
      <c r="B54" s="87" t="s">
        <v>371</v>
      </c>
      <c r="C54" s="74"/>
      <c r="D54" s="77"/>
      <c r="E54" s="74"/>
      <c r="F54" s="74"/>
      <c r="G54" s="110"/>
    </row>
    <row r="55" spans="1:7" ht="13.8">
      <c r="A55" s="76"/>
      <c r="B55" s="87" t="s">
        <v>372</v>
      </c>
      <c r="C55" s="74"/>
      <c r="D55" s="77"/>
      <c r="E55" s="74"/>
      <c r="F55" s="74"/>
      <c r="G55" s="110"/>
    </row>
    <row r="56" spans="1:7" ht="13.8">
      <c r="A56" s="76"/>
      <c r="B56" s="87" t="s">
        <v>373</v>
      </c>
      <c r="C56" s="74"/>
      <c r="D56" s="77"/>
      <c r="E56" s="74"/>
      <c r="F56" s="74"/>
      <c r="G56" s="110"/>
    </row>
    <row r="57" spans="1:7" ht="13.8">
      <c r="A57" s="76"/>
      <c r="B57" s="87" t="s">
        <v>374</v>
      </c>
      <c r="C57" s="74"/>
      <c r="D57" s="77"/>
      <c r="E57" s="87" t="s">
        <v>375</v>
      </c>
      <c r="F57" s="74"/>
      <c r="G57" s="110"/>
    </row>
    <row r="58" spans="1:7" ht="13.8">
      <c r="A58" s="76"/>
      <c r="B58" s="76"/>
      <c r="C58" s="74"/>
      <c r="D58" s="77"/>
      <c r="E58" s="74"/>
      <c r="F58" s="74"/>
      <c r="G58" s="110"/>
    </row>
    <row r="59" spans="1:7" ht="18">
      <c r="A59" s="42"/>
      <c r="B59" s="284" t="s">
        <v>376</v>
      </c>
      <c r="C59" s="285"/>
      <c r="D59" s="285"/>
      <c r="E59" s="285"/>
      <c r="F59" s="285"/>
      <c r="G59" s="285"/>
    </row>
    <row r="60" spans="1:7" ht="15.6">
      <c r="A60" s="53"/>
      <c r="B60" s="275"/>
      <c r="C60" s="276"/>
      <c r="D60" s="276"/>
      <c r="E60" s="276"/>
      <c r="F60" s="276"/>
      <c r="G60" s="276"/>
    </row>
    <row r="61" spans="1:7" ht="14.4">
      <c r="A61" s="42"/>
      <c r="B61" s="286" t="s">
        <v>377</v>
      </c>
      <c r="C61" s="34"/>
      <c r="D61" s="34"/>
      <c r="E61" s="34"/>
      <c r="F61" s="34"/>
      <c r="G61" s="34"/>
    </row>
    <row r="62" spans="1:7" ht="13.8">
      <c r="A62" s="274" t="s">
        <v>48</v>
      </c>
      <c r="B62" s="114" t="s">
        <v>3</v>
      </c>
      <c r="C62" s="351" t="s">
        <v>337</v>
      </c>
      <c r="D62" s="352"/>
      <c r="E62" s="352"/>
      <c r="F62" s="353"/>
      <c r="G62" s="287" t="s">
        <v>0</v>
      </c>
    </row>
    <row r="63" spans="1:7" ht="13.8">
      <c r="A63" s="76" t="s">
        <v>317</v>
      </c>
      <c r="B63" s="38">
        <v>219</v>
      </c>
      <c r="C63" s="348" t="s">
        <v>378</v>
      </c>
      <c r="D63" s="349"/>
      <c r="E63" s="349"/>
      <c r="F63" s="350"/>
      <c r="G63" s="71" t="s">
        <v>379</v>
      </c>
    </row>
    <row r="64" spans="1:7" ht="13.8">
      <c r="A64" s="76" t="s">
        <v>321</v>
      </c>
      <c r="B64" s="38">
        <v>218</v>
      </c>
      <c r="C64" s="348" t="s">
        <v>380</v>
      </c>
      <c r="D64" s="349"/>
      <c r="E64" s="349"/>
      <c r="F64" s="350"/>
      <c r="G64" s="71" t="s">
        <v>343</v>
      </c>
    </row>
    <row r="65" spans="1:7" ht="15.6">
      <c r="A65" s="53"/>
      <c r="B65" s="275"/>
      <c r="C65" s="276"/>
      <c r="D65" s="276"/>
      <c r="E65" s="276"/>
      <c r="F65" s="276"/>
      <c r="G65" s="276"/>
    </row>
    <row r="66" spans="1:7" ht="14.4">
      <c r="A66" s="42"/>
      <c r="B66" s="286" t="s">
        <v>381</v>
      </c>
      <c r="C66" s="34"/>
      <c r="D66" s="34"/>
      <c r="E66" s="34"/>
      <c r="F66" s="34"/>
      <c r="G66" s="34"/>
    </row>
    <row r="67" spans="1:7" ht="13.8">
      <c r="A67" s="42"/>
      <c r="B67" s="114" t="s">
        <v>3</v>
      </c>
      <c r="C67" s="351" t="s">
        <v>337</v>
      </c>
      <c r="D67" s="352"/>
      <c r="E67" s="352"/>
      <c r="F67" s="353"/>
      <c r="G67" s="287" t="s">
        <v>0</v>
      </c>
    </row>
    <row r="68" spans="1:7" ht="13.8">
      <c r="A68" s="76" t="s">
        <v>317</v>
      </c>
      <c r="B68" s="38">
        <v>220</v>
      </c>
      <c r="C68" s="348" t="s">
        <v>382</v>
      </c>
      <c r="D68" s="349"/>
      <c r="E68" s="349"/>
      <c r="F68" s="350"/>
      <c r="G68" s="71" t="s">
        <v>360</v>
      </c>
    </row>
    <row r="69" spans="1:7" ht="13.8">
      <c r="A69" s="42"/>
      <c r="B69" s="53"/>
      <c r="C69" s="31"/>
      <c r="D69" s="31"/>
      <c r="E69" s="31"/>
      <c r="F69" s="31"/>
      <c r="G69" s="31"/>
    </row>
    <row r="70" spans="1:7" ht="14.4">
      <c r="A70" s="281"/>
      <c r="B70" s="288" t="s">
        <v>383</v>
      </c>
      <c r="C70" s="282"/>
      <c r="D70" s="282"/>
      <c r="E70" s="282"/>
      <c r="F70" s="282"/>
      <c r="G70" s="283"/>
    </row>
    <row r="71" spans="1:7" ht="14.4">
      <c r="A71" s="281"/>
      <c r="B71" s="288"/>
      <c r="C71" s="282"/>
      <c r="D71" s="282"/>
      <c r="E71" s="282"/>
      <c r="F71" s="282"/>
      <c r="G71" s="283"/>
    </row>
    <row r="72" spans="1:7" ht="14.4">
      <c r="A72" s="281"/>
      <c r="B72" s="288"/>
      <c r="C72" s="282"/>
      <c r="D72" s="282"/>
      <c r="E72" s="282"/>
      <c r="F72" s="282"/>
      <c r="G72" s="283"/>
    </row>
    <row r="73" spans="1:7">
      <c r="A73" s="281"/>
      <c r="B73" s="282"/>
      <c r="C73" s="282"/>
      <c r="D73" s="282"/>
      <c r="E73" s="282"/>
      <c r="F73" s="282"/>
      <c r="G73" s="283"/>
    </row>
    <row r="74" spans="1:7">
      <c r="A74" s="281"/>
      <c r="B74" s="282"/>
      <c r="C74" s="282"/>
      <c r="D74" s="282"/>
      <c r="E74" s="282"/>
      <c r="F74" s="282"/>
      <c r="G74" s="283"/>
    </row>
    <row r="75" spans="1:7">
      <c r="A75" s="281"/>
      <c r="B75" s="282"/>
      <c r="C75" s="282"/>
      <c r="D75" s="282"/>
      <c r="E75" s="282"/>
      <c r="F75" s="282"/>
      <c r="G75" s="283"/>
    </row>
    <row r="76" spans="1:7">
      <c r="A76" s="281"/>
      <c r="B76" s="282"/>
      <c r="C76" s="282"/>
      <c r="D76" s="282"/>
      <c r="E76" s="282"/>
      <c r="F76" s="282"/>
      <c r="G76" s="283"/>
    </row>
    <row r="77" spans="1:7">
      <c r="A77" s="281"/>
      <c r="B77" s="282"/>
      <c r="C77" s="282"/>
      <c r="D77" s="282"/>
      <c r="E77" s="282"/>
      <c r="F77" s="282"/>
      <c r="G77" s="283"/>
    </row>
    <row r="78" spans="1:7">
      <c r="A78" s="281"/>
      <c r="B78" s="282"/>
      <c r="C78" s="282"/>
      <c r="D78" s="282"/>
      <c r="E78" s="282"/>
      <c r="F78" s="282"/>
      <c r="G78" s="283"/>
    </row>
    <row r="79" spans="1:7">
      <c r="A79" s="281"/>
      <c r="B79" s="282"/>
      <c r="C79" s="282"/>
      <c r="D79" s="282"/>
      <c r="E79" s="282"/>
      <c r="F79" s="282"/>
      <c r="G79" s="283"/>
    </row>
    <row r="80" spans="1:7">
      <c r="A80" s="281"/>
      <c r="B80" s="282"/>
      <c r="C80" s="282"/>
      <c r="D80" s="282"/>
      <c r="E80" s="282"/>
      <c r="F80" s="282"/>
      <c r="G80" s="283"/>
    </row>
    <row r="81" spans="1:7">
      <c r="A81" s="281"/>
      <c r="B81" s="282"/>
      <c r="C81" s="282"/>
      <c r="D81" s="282"/>
      <c r="E81" s="282"/>
      <c r="F81" s="282"/>
      <c r="G81" s="283"/>
    </row>
    <row r="82" spans="1:7">
      <c r="A82" s="281"/>
      <c r="B82" s="282"/>
      <c r="C82" s="282"/>
      <c r="D82" s="282"/>
      <c r="E82" s="282"/>
      <c r="F82" s="282"/>
      <c r="G82" s="283"/>
    </row>
    <row r="83" spans="1:7">
      <c r="A83" s="281"/>
      <c r="B83" s="282"/>
      <c r="C83" s="282"/>
      <c r="D83" s="282"/>
      <c r="E83" s="282"/>
      <c r="F83" s="282"/>
      <c r="G83" s="283"/>
    </row>
    <row r="84" spans="1:7">
      <c r="A84" s="281"/>
      <c r="B84" s="282"/>
      <c r="C84" s="282"/>
      <c r="D84" s="282"/>
      <c r="E84" s="282"/>
      <c r="F84" s="282"/>
      <c r="G84" s="283"/>
    </row>
    <row r="85" spans="1:7">
      <c r="A85" s="281"/>
      <c r="B85" s="282"/>
      <c r="C85" s="282"/>
      <c r="D85" s="282"/>
      <c r="E85" s="282"/>
      <c r="F85" s="282"/>
      <c r="G85" s="283"/>
    </row>
    <row r="86" spans="1:7">
      <c r="A86" s="281"/>
      <c r="B86" s="282"/>
      <c r="C86" s="282"/>
      <c r="D86" s="282"/>
      <c r="E86" s="282"/>
      <c r="F86" s="282"/>
      <c r="G86" s="283"/>
    </row>
    <row r="87" spans="1:7">
      <c r="A87" s="281"/>
      <c r="B87" s="282"/>
      <c r="C87" s="282"/>
      <c r="D87" s="282"/>
      <c r="E87" s="282"/>
      <c r="F87" s="282"/>
      <c r="G87" s="283"/>
    </row>
    <row r="88" spans="1:7">
      <c r="A88" s="281"/>
      <c r="B88" s="282"/>
      <c r="C88" s="282"/>
      <c r="D88" s="282"/>
      <c r="E88" s="282"/>
      <c r="F88" s="282"/>
      <c r="G88" s="283"/>
    </row>
    <row r="89" spans="1:7">
      <c r="A89" s="281"/>
      <c r="B89" s="282"/>
      <c r="C89" s="282"/>
      <c r="D89" s="282"/>
      <c r="E89" s="282"/>
      <c r="F89" s="282"/>
      <c r="G89" s="283"/>
    </row>
    <row r="90" spans="1:7">
      <c r="A90" s="281"/>
      <c r="B90" s="282"/>
      <c r="C90" s="282"/>
      <c r="D90" s="282"/>
      <c r="E90" s="282"/>
      <c r="F90" s="282"/>
      <c r="G90" s="283"/>
    </row>
  </sheetData>
  <mergeCells count="5">
    <mergeCell ref="C68:F68"/>
    <mergeCell ref="C62:F62"/>
    <mergeCell ref="C63:F63"/>
    <mergeCell ref="C64:F64"/>
    <mergeCell ref="C67:F67"/>
  </mergeCells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J8" sqref="J8"/>
    </sheetView>
  </sheetViews>
  <sheetFormatPr defaultColWidth="11.5546875" defaultRowHeight="13.2"/>
  <sheetData>
    <row r="1" spans="1:7" ht="18">
      <c r="A1" s="31"/>
      <c r="B1" s="29" t="s">
        <v>384</v>
      </c>
      <c r="C1" s="29"/>
      <c r="D1" s="29"/>
      <c r="E1" s="29"/>
      <c r="F1" s="29"/>
      <c r="G1" s="30"/>
    </row>
    <row r="2" spans="1:7" ht="14.4">
      <c r="A2" s="289"/>
      <c r="B2" s="32" t="s">
        <v>85</v>
      </c>
      <c r="C2" s="32"/>
      <c r="D2" s="32"/>
      <c r="E2" s="32"/>
      <c r="F2" s="32"/>
      <c r="G2" s="46"/>
    </row>
    <row r="3" spans="1:7" ht="13.8">
      <c r="A3" s="274" t="s">
        <v>48</v>
      </c>
      <c r="B3" s="274" t="s">
        <v>3</v>
      </c>
      <c r="C3" s="274" t="s">
        <v>1</v>
      </c>
      <c r="D3" s="274"/>
      <c r="E3" s="274" t="s">
        <v>49</v>
      </c>
      <c r="F3" s="274" t="s">
        <v>50</v>
      </c>
      <c r="G3" s="56" t="s">
        <v>0</v>
      </c>
    </row>
    <row r="4" spans="1:7" ht="13.8">
      <c r="A4" s="74" t="s">
        <v>317</v>
      </c>
      <c r="B4" s="53">
        <v>184</v>
      </c>
      <c r="C4" s="31">
        <v>200</v>
      </c>
      <c r="D4" s="31"/>
      <c r="E4" s="31">
        <v>2</v>
      </c>
      <c r="F4" s="31">
        <v>99</v>
      </c>
      <c r="G4" s="45" t="s">
        <v>299</v>
      </c>
    </row>
    <row r="5" spans="1:7" ht="13.8">
      <c r="A5" s="31"/>
      <c r="B5" s="44" t="s">
        <v>385</v>
      </c>
      <c r="C5" s="31"/>
      <c r="D5" s="31"/>
      <c r="E5" s="31"/>
      <c r="F5" s="31"/>
      <c r="G5" s="45"/>
    </row>
    <row r="6" spans="1:7" ht="13.8">
      <c r="A6" s="31"/>
      <c r="B6" s="53"/>
      <c r="C6" s="31"/>
      <c r="D6" s="31"/>
      <c r="E6" s="31"/>
      <c r="F6" s="31"/>
      <c r="G6" s="45"/>
    </row>
    <row r="7" spans="1:7" ht="14.4">
      <c r="A7" s="289"/>
      <c r="B7" s="32" t="s">
        <v>88</v>
      </c>
      <c r="C7" s="32"/>
      <c r="D7" s="32"/>
      <c r="E7" s="32"/>
      <c r="F7" s="32"/>
      <c r="G7" s="46"/>
    </row>
    <row r="8" spans="1:7" ht="13.8">
      <c r="A8" s="274" t="s">
        <v>48</v>
      </c>
      <c r="B8" s="274" t="s">
        <v>3</v>
      </c>
      <c r="C8" s="274" t="s">
        <v>1</v>
      </c>
      <c r="D8" s="274"/>
      <c r="E8" s="274" t="s">
        <v>49</v>
      </c>
      <c r="F8" s="274" t="s">
        <v>50</v>
      </c>
      <c r="G8" s="56" t="s">
        <v>0</v>
      </c>
    </row>
    <row r="9" spans="1:7" ht="13.8">
      <c r="A9" s="74" t="s">
        <v>317</v>
      </c>
      <c r="B9" s="53">
        <v>188</v>
      </c>
      <c r="C9" s="31">
        <v>2</v>
      </c>
      <c r="D9" s="31"/>
      <c r="E9" s="31">
        <v>6</v>
      </c>
      <c r="F9" s="31">
        <v>111</v>
      </c>
      <c r="G9" s="45" t="s">
        <v>386</v>
      </c>
    </row>
    <row r="10" spans="1:7" ht="13.8">
      <c r="A10" s="74" t="s">
        <v>321</v>
      </c>
      <c r="B10" s="53">
        <v>185</v>
      </c>
      <c r="C10" s="31">
        <v>9141</v>
      </c>
      <c r="D10" s="31"/>
      <c r="E10" s="31">
        <v>4</v>
      </c>
      <c r="F10" s="31">
        <v>100</v>
      </c>
      <c r="G10" s="45" t="s">
        <v>387</v>
      </c>
    </row>
    <row r="11" spans="1:7" ht="13.8">
      <c r="A11" s="74" t="s">
        <v>356</v>
      </c>
      <c r="B11" s="53">
        <v>187</v>
      </c>
      <c r="C11" s="31">
        <v>1</v>
      </c>
      <c r="D11" s="31"/>
      <c r="E11" s="31">
        <v>6</v>
      </c>
      <c r="F11" s="31">
        <v>113</v>
      </c>
      <c r="G11" s="45" t="s">
        <v>386</v>
      </c>
    </row>
    <row r="12" spans="1:7" ht="13.8">
      <c r="A12" s="74" t="s">
        <v>357</v>
      </c>
      <c r="B12" s="53">
        <v>186</v>
      </c>
      <c r="C12" s="31">
        <v>193</v>
      </c>
      <c r="D12" s="31"/>
      <c r="E12" s="31">
        <v>4</v>
      </c>
      <c r="F12" s="31">
        <v>91</v>
      </c>
      <c r="G12" s="45" t="s">
        <v>299</v>
      </c>
    </row>
    <row r="13" spans="1:7" ht="13.8">
      <c r="A13" s="87" t="s">
        <v>388</v>
      </c>
      <c r="B13" s="74"/>
      <c r="C13" s="74"/>
      <c r="D13" s="74"/>
      <c r="E13" s="74"/>
      <c r="F13" s="74"/>
      <c r="G13" s="110"/>
    </row>
    <row r="14" spans="1:7" ht="13.8">
      <c r="A14" s="87" t="s">
        <v>389</v>
      </c>
      <c r="B14" s="74"/>
      <c r="C14" s="74"/>
      <c r="D14" s="74"/>
      <c r="E14" s="74"/>
      <c r="F14" s="74"/>
      <c r="G14" s="110"/>
    </row>
    <row r="15" spans="1:7">
      <c r="A15" s="282"/>
      <c r="B15" s="282"/>
      <c r="C15" s="282"/>
      <c r="D15" s="282"/>
      <c r="E15" s="282"/>
      <c r="F15" s="282"/>
      <c r="G15" s="283"/>
    </row>
    <row r="16" spans="1:7" ht="13.8">
      <c r="A16" s="87" t="s">
        <v>390</v>
      </c>
      <c r="B16" s="74"/>
      <c r="C16" s="74"/>
      <c r="D16" s="74"/>
      <c r="E16" s="74"/>
      <c r="F16" s="74"/>
      <c r="G16" s="110"/>
    </row>
    <row r="17" spans="1:7" ht="13.8">
      <c r="A17" s="87" t="s">
        <v>391</v>
      </c>
      <c r="B17" s="74"/>
      <c r="C17" s="74"/>
      <c r="D17" s="74"/>
      <c r="E17" s="74"/>
      <c r="F17" s="74"/>
      <c r="G17" s="110"/>
    </row>
    <row r="18" spans="1:7" ht="13.8">
      <c r="A18" s="87" t="s">
        <v>392</v>
      </c>
      <c r="B18" s="74"/>
      <c r="C18" s="74"/>
      <c r="D18" s="74"/>
      <c r="E18" s="74"/>
      <c r="F18" s="74"/>
      <c r="G18" s="110"/>
    </row>
    <row r="19" spans="1:7">
      <c r="G19" s="290"/>
    </row>
    <row r="20" spans="1:7" ht="14.4">
      <c r="B20" s="46" t="s">
        <v>54</v>
      </c>
      <c r="G20" s="290"/>
    </row>
    <row r="21" spans="1:7" ht="14.4">
      <c r="A21" s="289"/>
      <c r="B21" s="32" t="s">
        <v>60</v>
      </c>
      <c r="C21" s="32"/>
      <c r="D21" s="32"/>
      <c r="E21" s="32"/>
      <c r="F21" s="32"/>
      <c r="G21" s="46"/>
    </row>
    <row r="22" spans="1:7" ht="13.8">
      <c r="A22" s="274" t="s">
        <v>48</v>
      </c>
      <c r="B22" s="274" t="s">
        <v>3</v>
      </c>
      <c r="C22" s="274" t="s">
        <v>1</v>
      </c>
      <c r="D22" s="274" t="s">
        <v>2</v>
      </c>
      <c r="E22" s="274" t="s">
        <v>49</v>
      </c>
      <c r="F22" s="274" t="s">
        <v>50</v>
      </c>
      <c r="G22" s="56" t="s">
        <v>0</v>
      </c>
    </row>
    <row r="23" spans="1:7" ht="13.8">
      <c r="A23" s="74" t="s">
        <v>317</v>
      </c>
      <c r="B23" s="53">
        <v>183</v>
      </c>
      <c r="C23" s="31">
        <v>3507</v>
      </c>
      <c r="D23" s="52">
        <v>40320</v>
      </c>
      <c r="E23" s="31">
        <v>6</v>
      </c>
      <c r="F23" s="31">
        <v>64</v>
      </c>
      <c r="G23" s="45" t="s">
        <v>393</v>
      </c>
    </row>
    <row r="24" spans="1:7" ht="13.8">
      <c r="A24" s="74"/>
      <c r="B24" s="87" t="s">
        <v>394</v>
      </c>
      <c r="C24" s="74"/>
      <c r="D24" s="77"/>
      <c r="E24" s="74"/>
      <c r="F24" s="74"/>
      <c r="G24" s="74"/>
    </row>
    <row r="25" spans="1:7" ht="13.8">
      <c r="A25" s="74"/>
      <c r="B25" s="76"/>
      <c r="C25" s="74"/>
      <c r="D25" s="77"/>
      <c r="E25" s="74"/>
      <c r="F25" s="74"/>
      <c r="G25" s="74"/>
    </row>
    <row r="26" spans="1:7" ht="14.4">
      <c r="B26" s="46" t="s">
        <v>248</v>
      </c>
      <c r="G26" s="290"/>
    </row>
    <row r="27" spans="1:7" ht="14.4">
      <c r="A27" s="289"/>
      <c r="B27" s="32" t="s">
        <v>65</v>
      </c>
      <c r="C27" s="32"/>
      <c r="D27" s="32"/>
      <c r="E27" s="32"/>
      <c r="F27" s="32"/>
      <c r="G27" s="46"/>
    </row>
    <row r="28" spans="1:7" ht="13.8">
      <c r="A28" s="274" t="s">
        <v>48</v>
      </c>
      <c r="B28" s="274" t="s">
        <v>3</v>
      </c>
      <c r="C28" s="274" t="s">
        <v>1</v>
      </c>
      <c r="D28" s="274" t="s">
        <v>2</v>
      </c>
      <c r="E28" s="274" t="s">
        <v>49</v>
      </c>
      <c r="F28" s="274" t="s">
        <v>50</v>
      </c>
      <c r="G28" s="56" t="s">
        <v>0</v>
      </c>
    </row>
    <row r="29" spans="1:7" ht="13.8">
      <c r="A29" s="74" t="s">
        <v>317</v>
      </c>
      <c r="B29" s="53">
        <v>179</v>
      </c>
      <c r="C29" s="31">
        <v>3572</v>
      </c>
      <c r="D29" s="52">
        <v>40661</v>
      </c>
      <c r="E29" s="31">
        <v>2</v>
      </c>
      <c r="F29" s="31">
        <v>95</v>
      </c>
      <c r="G29" s="45" t="s">
        <v>395</v>
      </c>
    </row>
    <row r="30" spans="1:7" ht="13.8">
      <c r="A30" s="31"/>
      <c r="B30" s="44" t="s">
        <v>396</v>
      </c>
      <c r="C30" s="31"/>
      <c r="D30" s="31"/>
      <c r="E30" s="31"/>
      <c r="F30" s="31"/>
      <c r="G30" s="45"/>
    </row>
    <row r="31" spans="1:7" ht="13.8">
      <c r="A31" s="31"/>
      <c r="B31" s="53"/>
      <c r="C31" s="31"/>
      <c r="D31" s="31"/>
      <c r="E31" s="31"/>
      <c r="F31" s="31"/>
      <c r="G31" s="45"/>
    </row>
    <row r="32" spans="1:7" ht="14.4">
      <c r="A32" s="289"/>
      <c r="B32" s="32" t="s">
        <v>68</v>
      </c>
      <c r="C32" s="32"/>
      <c r="D32" s="32"/>
      <c r="E32" s="32"/>
      <c r="F32" s="32"/>
      <c r="G32" s="46"/>
    </row>
    <row r="33" spans="1:7" ht="13.8">
      <c r="A33" s="274" t="s">
        <v>48</v>
      </c>
      <c r="B33" s="274" t="s">
        <v>3</v>
      </c>
      <c r="C33" s="274" t="s">
        <v>1</v>
      </c>
      <c r="D33" s="274" t="s">
        <v>2</v>
      </c>
      <c r="E33" s="274" t="s">
        <v>49</v>
      </c>
      <c r="F33" s="274" t="s">
        <v>50</v>
      </c>
      <c r="G33" s="56" t="s">
        <v>0</v>
      </c>
    </row>
    <row r="34" spans="1:7" ht="13.8">
      <c r="A34" s="74" t="s">
        <v>317</v>
      </c>
      <c r="B34" s="53">
        <v>181</v>
      </c>
      <c r="C34" s="31">
        <v>794</v>
      </c>
      <c r="D34" s="52">
        <v>40301</v>
      </c>
      <c r="E34" s="31">
        <v>6</v>
      </c>
      <c r="F34" s="31">
        <v>111</v>
      </c>
      <c r="G34" s="45" t="s">
        <v>299</v>
      </c>
    </row>
    <row r="35" spans="1:7" ht="13.8">
      <c r="A35" s="74" t="s">
        <v>321</v>
      </c>
      <c r="B35" s="53">
        <v>180</v>
      </c>
      <c r="C35" s="31">
        <v>2492</v>
      </c>
      <c r="D35" s="52">
        <v>40474</v>
      </c>
      <c r="E35" s="31">
        <v>6</v>
      </c>
      <c r="F35" s="31">
        <v>102</v>
      </c>
      <c r="G35" s="45" t="s">
        <v>387</v>
      </c>
    </row>
    <row r="36" spans="1:7" ht="13.8">
      <c r="A36" s="31"/>
      <c r="B36" s="53"/>
      <c r="C36" s="31"/>
      <c r="D36" s="52"/>
      <c r="E36" s="31"/>
      <c r="F36" s="31"/>
      <c r="G36" s="45"/>
    </row>
    <row r="37" spans="1:7" ht="14.4">
      <c r="A37" s="289"/>
      <c r="B37" s="32" t="s">
        <v>72</v>
      </c>
      <c r="C37" s="32"/>
      <c r="D37" s="32"/>
      <c r="E37" s="32"/>
      <c r="F37" s="32"/>
      <c r="G37" s="46"/>
    </row>
    <row r="38" spans="1:7" ht="13.8">
      <c r="A38" s="274" t="s">
        <v>48</v>
      </c>
      <c r="B38" s="274" t="s">
        <v>3</v>
      </c>
      <c r="C38" s="274" t="s">
        <v>1</v>
      </c>
      <c r="D38" s="274" t="s">
        <v>2</v>
      </c>
      <c r="E38" s="274" t="s">
        <v>49</v>
      </c>
      <c r="F38" s="274" t="s">
        <v>50</v>
      </c>
      <c r="G38" s="56" t="s">
        <v>0</v>
      </c>
    </row>
    <row r="39" spans="1:7" ht="13.8">
      <c r="A39" s="74" t="s">
        <v>317</v>
      </c>
      <c r="B39" s="53">
        <v>182</v>
      </c>
      <c r="C39" s="31">
        <v>3113</v>
      </c>
      <c r="D39" s="52">
        <v>39580</v>
      </c>
      <c r="E39" s="31" t="s">
        <v>51</v>
      </c>
      <c r="F39" s="31">
        <v>126</v>
      </c>
      <c r="G39" s="45" t="s">
        <v>395</v>
      </c>
    </row>
    <row r="40" spans="1:7" ht="13.8">
      <c r="A40" s="74"/>
      <c r="B40" s="87" t="s">
        <v>397</v>
      </c>
      <c r="C40" s="74"/>
      <c r="D40" s="74"/>
      <c r="E40" s="74"/>
      <c r="F40" s="74"/>
      <c r="G40" s="110"/>
    </row>
    <row r="41" spans="1:7" ht="13.8">
      <c r="A41" s="74"/>
      <c r="B41" s="87" t="s">
        <v>398</v>
      </c>
      <c r="C41" s="74"/>
      <c r="D41" s="74"/>
      <c r="E41" s="74"/>
      <c r="F41" s="74"/>
      <c r="G41" s="110"/>
    </row>
    <row r="42" spans="1:7">
      <c r="A42" s="282"/>
      <c r="B42" s="282"/>
      <c r="C42" s="282"/>
      <c r="D42" s="282"/>
      <c r="E42" s="282"/>
      <c r="F42" s="282"/>
      <c r="G42" s="283"/>
    </row>
    <row r="43" spans="1:7" ht="13.8">
      <c r="A43" s="74"/>
      <c r="B43" s="87" t="s">
        <v>399</v>
      </c>
      <c r="C43" s="74"/>
      <c r="D43" s="74"/>
      <c r="E43" s="74"/>
      <c r="F43" s="74"/>
      <c r="G43" s="110"/>
    </row>
    <row r="44" spans="1:7" ht="13.8">
      <c r="A44" s="74"/>
      <c r="B44" s="87" t="s">
        <v>400</v>
      </c>
      <c r="C44" s="74"/>
      <c r="D44" s="74"/>
      <c r="E44" s="74"/>
      <c r="F44" s="74"/>
      <c r="G44" s="110"/>
    </row>
    <row r="45" spans="1:7" ht="13.8">
      <c r="A45" s="74"/>
      <c r="B45" s="87" t="s">
        <v>401</v>
      </c>
      <c r="C45" s="74"/>
      <c r="D45" s="74"/>
      <c r="E45" s="74"/>
      <c r="F45" s="74"/>
      <c r="G45" s="110"/>
    </row>
    <row r="46" spans="1:7" ht="13.8">
      <c r="B46" s="44" t="s">
        <v>402</v>
      </c>
      <c r="G46" s="290"/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sqref="A1:G60"/>
    </sheetView>
  </sheetViews>
  <sheetFormatPr defaultColWidth="11.5546875" defaultRowHeight="13.2"/>
  <sheetData>
    <row r="1" spans="1:7" ht="18">
      <c r="A1" s="53"/>
      <c r="B1" s="29" t="s">
        <v>416</v>
      </c>
      <c r="C1" s="29"/>
      <c r="D1" s="29"/>
      <c r="E1" s="29"/>
      <c r="F1" s="29"/>
      <c r="G1" s="30"/>
    </row>
    <row r="2" spans="1:7" ht="18">
      <c r="A2" s="53"/>
      <c r="B2" s="32" t="s">
        <v>341</v>
      </c>
      <c r="C2" s="29"/>
      <c r="D2" s="29"/>
      <c r="E2" s="29"/>
      <c r="F2" s="29"/>
      <c r="G2" s="30"/>
    </row>
    <row r="3" spans="1:7" ht="13.8">
      <c r="A3" s="31"/>
      <c r="B3" s="58" t="s">
        <v>417</v>
      </c>
      <c r="C3" s="59"/>
      <c r="D3" s="59"/>
      <c r="E3" s="59"/>
      <c r="F3" s="59"/>
      <c r="G3" s="44"/>
    </row>
    <row r="4" spans="1:7" ht="13.8">
      <c r="A4" s="274" t="s">
        <v>48</v>
      </c>
      <c r="B4" s="274" t="s">
        <v>3</v>
      </c>
      <c r="C4" s="274" t="s">
        <v>1</v>
      </c>
      <c r="D4" s="274"/>
      <c r="E4" s="274" t="s">
        <v>49</v>
      </c>
      <c r="F4" s="274" t="s">
        <v>50</v>
      </c>
      <c r="G4" s="56" t="s">
        <v>0</v>
      </c>
    </row>
    <row r="5" spans="1:7" ht="13.8">
      <c r="A5" s="76" t="s">
        <v>317</v>
      </c>
      <c r="B5" s="53">
        <v>197</v>
      </c>
      <c r="C5" s="31">
        <v>2</v>
      </c>
      <c r="D5" s="31"/>
      <c r="E5" s="31" t="s">
        <v>208</v>
      </c>
      <c r="F5" s="31">
        <v>95</v>
      </c>
      <c r="G5" s="45" t="s">
        <v>418</v>
      </c>
    </row>
    <row r="6" spans="1:7" ht="13.8">
      <c r="A6" s="53"/>
      <c r="B6" s="44" t="s">
        <v>419</v>
      </c>
      <c r="C6" s="31"/>
      <c r="D6" s="31"/>
      <c r="E6" s="31"/>
      <c r="F6" s="31"/>
      <c r="G6" s="45"/>
    </row>
    <row r="7" spans="1:7" ht="13.8">
      <c r="A7" s="53"/>
      <c r="B7" s="53"/>
      <c r="C7" s="31"/>
      <c r="D7" s="31"/>
      <c r="E7" s="31"/>
      <c r="F7" s="31"/>
      <c r="G7" s="45"/>
    </row>
    <row r="8" spans="1:7" ht="13.8">
      <c r="A8" s="31"/>
      <c r="B8" s="58" t="s">
        <v>345</v>
      </c>
      <c r="C8" s="59"/>
      <c r="D8" s="59"/>
      <c r="E8" s="59"/>
      <c r="F8" s="59"/>
      <c r="G8" s="44"/>
    </row>
    <row r="9" spans="1:7" ht="13.8">
      <c r="A9" s="274" t="s">
        <v>48</v>
      </c>
      <c r="B9" s="274" t="s">
        <v>3</v>
      </c>
      <c r="C9" s="274" t="s">
        <v>1</v>
      </c>
      <c r="D9" s="274"/>
      <c r="E9" s="274" t="s">
        <v>49</v>
      </c>
      <c r="F9" s="274" t="s">
        <v>50</v>
      </c>
      <c r="G9" s="56" t="s">
        <v>0</v>
      </c>
    </row>
    <row r="10" spans="1:7" ht="13.8">
      <c r="A10" s="76" t="s">
        <v>317</v>
      </c>
      <c r="B10" s="53">
        <v>198</v>
      </c>
      <c r="C10" s="31">
        <v>286</v>
      </c>
      <c r="D10" s="31"/>
      <c r="E10" s="31">
        <v>4</v>
      </c>
      <c r="F10" s="31">
        <v>101</v>
      </c>
      <c r="G10" s="45" t="s">
        <v>420</v>
      </c>
    </row>
    <row r="11" spans="1:7" ht="13.8">
      <c r="A11" s="76" t="s">
        <v>321</v>
      </c>
      <c r="B11" s="53">
        <v>200</v>
      </c>
      <c r="C11" s="31">
        <v>348</v>
      </c>
      <c r="D11" s="31"/>
      <c r="E11" s="31">
        <v>6</v>
      </c>
      <c r="F11" s="31">
        <v>96</v>
      </c>
      <c r="G11" s="45" t="s">
        <v>420</v>
      </c>
    </row>
    <row r="12" spans="1:7" ht="13.8">
      <c r="A12" s="76" t="s">
        <v>356</v>
      </c>
      <c r="B12" s="53">
        <v>199</v>
      </c>
      <c r="C12" s="31">
        <v>347</v>
      </c>
      <c r="D12" s="31"/>
      <c r="E12" s="31">
        <v>4</v>
      </c>
      <c r="F12" s="31">
        <v>79</v>
      </c>
      <c r="G12" s="45" t="s">
        <v>420</v>
      </c>
    </row>
    <row r="13" spans="1:7" ht="13.8">
      <c r="A13" s="53"/>
      <c r="B13" s="44" t="s">
        <v>421</v>
      </c>
      <c r="C13" s="31"/>
      <c r="D13" s="31"/>
      <c r="E13" s="31"/>
      <c r="F13" s="31"/>
      <c r="G13" s="45"/>
    </row>
    <row r="14" spans="1:7" ht="13.8">
      <c r="A14" s="42"/>
      <c r="B14" s="44" t="s">
        <v>422</v>
      </c>
      <c r="C14" s="28"/>
      <c r="D14" s="28"/>
      <c r="E14" s="28"/>
      <c r="F14" s="28"/>
      <c r="G14" s="43"/>
    </row>
    <row r="15" spans="1:7" ht="13.8">
      <c r="A15" s="42"/>
      <c r="B15" s="42"/>
      <c r="C15" s="28"/>
      <c r="D15" s="28"/>
      <c r="E15" s="28"/>
      <c r="F15" s="28"/>
      <c r="G15" s="43"/>
    </row>
    <row r="16" spans="1:7" ht="13.8">
      <c r="A16" s="53"/>
      <c r="B16" s="44" t="s">
        <v>423</v>
      </c>
      <c r="C16" s="31"/>
      <c r="D16" s="31"/>
      <c r="E16" s="31"/>
      <c r="F16" s="31"/>
      <c r="G16" s="45"/>
    </row>
    <row r="17" spans="1:7" ht="13.8">
      <c r="A17" s="42"/>
      <c r="B17" s="44" t="s">
        <v>424</v>
      </c>
      <c r="C17" s="28"/>
      <c r="D17" s="28"/>
      <c r="E17" s="28"/>
      <c r="F17" s="28"/>
      <c r="G17" s="43"/>
    </row>
    <row r="18" spans="1:7" ht="13.8">
      <c r="A18" s="53"/>
      <c r="B18" s="53"/>
      <c r="C18" s="31"/>
      <c r="D18" s="31"/>
      <c r="E18" s="31"/>
      <c r="F18" s="31"/>
      <c r="G18" s="45"/>
    </row>
    <row r="19" spans="1:7" ht="13.8">
      <c r="A19" s="53"/>
      <c r="B19" s="58" t="s">
        <v>425</v>
      </c>
      <c r="C19" s="31"/>
      <c r="D19" s="52"/>
      <c r="E19" s="31"/>
      <c r="F19" s="31"/>
      <c r="G19" s="45"/>
    </row>
    <row r="20" spans="1:7" ht="13.8">
      <c r="A20" s="31"/>
      <c r="B20" s="58" t="s">
        <v>85</v>
      </c>
      <c r="C20" s="59"/>
      <c r="D20" s="59"/>
      <c r="E20" s="59"/>
      <c r="F20" s="59"/>
      <c r="G20" s="44"/>
    </row>
    <row r="21" spans="1:7" ht="13.8">
      <c r="A21" s="274" t="s">
        <v>48</v>
      </c>
      <c r="B21" s="274" t="s">
        <v>3</v>
      </c>
      <c r="C21" s="274" t="s">
        <v>1</v>
      </c>
      <c r="D21" s="274"/>
      <c r="E21" s="274" t="s">
        <v>49</v>
      </c>
      <c r="F21" s="274" t="s">
        <v>50</v>
      </c>
      <c r="G21" s="56" t="s">
        <v>0</v>
      </c>
    </row>
    <row r="22" spans="1:7" ht="13.8">
      <c r="A22" s="76" t="s">
        <v>317</v>
      </c>
      <c r="B22" s="53">
        <v>195</v>
      </c>
      <c r="C22" s="31">
        <v>1</v>
      </c>
      <c r="D22" s="31"/>
      <c r="E22" s="31">
        <v>2</v>
      </c>
      <c r="F22" s="31">
        <v>127</v>
      </c>
      <c r="G22" s="45" t="s">
        <v>418</v>
      </c>
    </row>
    <row r="23" spans="1:7" ht="13.8">
      <c r="A23" s="53"/>
      <c r="B23" s="44" t="s">
        <v>426</v>
      </c>
      <c r="C23" s="31"/>
      <c r="D23" s="31"/>
      <c r="E23" s="31"/>
      <c r="F23" s="31"/>
      <c r="G23" s="45"/>
    </row>
    <row r="24" spans="1:7" ht="13.8">
      <c r="A24" s="53"/>
      <c r="B24" s="53"/>
      <c r="C24" s="31"/>
      <c r="D24" s="31"/>
      <c r="E24" s="31"/>
      <c r="F24" s="31"/>
      <c r="G24" s="45"/>
    </row>
    <row r="25" spans="1:7" ht="13.8">
      <c r="A25" s="31"/>
      <c r="B25" s="58" t="s">
        <v>88</v>
      </c>
      <c r="C25" s="59"/>
      <c r="D25" s="59"/>
      <c r="E25" s="59"/>
      <c r="F25" s="59"/>
      <c r="G25" s="44"/>
    </row>
    <row r="26" spans="1:7" ht="13.8">
      <c r="A26" s="274" t="s">
        <v>48</v>
      </c>
      <c r="B26" s="274" t="s">
        <v>3</v>
      </c>
      <c r="C26" s="274" t="s">
        <v>1</v>
      </c>
      <c r="D26" s="274"/>
      <c r="E26" s="274" t="s">
        <v>49</v>
      </c>
      <c r="F26" s="274" t="s">
        <v>50</v>
      </c>
      <c r="G26" s="56" t="s">
        <v>0</v>
      </c>
    </row>
    <row r="27" spans="1:7" ht="13.8">
      <c r="A27" s="76" t="s">
        <v>317</v>
      </c>
      <c r="B27" s="53">
        <v>196</v>
      </c>
      <c r="C27" s="31">
        <v>346</v>
      </c>
      <c r="D27" s="31"/>
      <c r="E27" s="31">
        <v>4</v>
      </c>
      <c r="F27" s="31">
        <v>94</v>
      </c>
      <c r="G27" s="45" t="s">
        <v>420</v>
      </c>
    </row>
    <row r="28" spans="1:7" ht="13.8">
      <c r="A28" s="42"/>
      <c r="B28" s="44" t="s">
        <v>427</v>
      </c>
      <c r="C28" s="28"/>
      <c r="D28" s="28"/>
      <c r="E28" s="28"/>
      <c r="F28" s="28"/>
      <c r="G28" s="43"/>
    </row>
    <row r="29" spans="1:7" ht="13.8">
      <c r="A29" s="42"/>
      <c r="B29" s="42"/>
      <c r="C29" s="28"/>
      <c r="D29" s="28"/>
      <c r="E29" s="28"/>
      <c r="F29" s="28"/>
      <c r="G29" s="43"/>
    </row>
    <row r="30" spans="1:7" ht="13.8">
      <c r="A30" s="53"/>
      <c r="B30" s="44" t="s">
        <v>428</v>
      </c>
      <c r="C30" s="31"/>
      <c r="D30" s="31"/>
      <c r="E30" s="31"/>
      <c r="F30" s="31"/>
      <c r="G30" s="45"/>
    </row>
    <row r="31" spans="1:7" ht="13.8">
      <c r="A31" s="42"/>
      <c r="B31" s="44" t="s">
        <v>429</v>
      </c>
      <c r="C31" s="28"/>
      <c r="D31" s="28"/>
      <c r="E31" s="28"/>
      <c r="F31" s="28"/>
      <c r="G31" s="43"/>
    </row>
    <row r="32" spans="1:7" ht="13.8">
      <c r="A32" s="42"/>
      <c r="B32" s="44"/>
      <c r="C32" s="28"/>
      <c r="D32" s="28"/>
      <c r="E32" s="28"/>
      <c r="F32" s="28"/>
      <c r="G32" s="43"/>
    </row>
    <row r="33" spans="1:7" ht="13.8">
      <c r="A33" s="53"/>
      <c r="B33" s="293" t="s">
        <v>430</v>
      </c>
      <c r="C33" s="31"/>
      <c r="D33" s="31"/>
      <c r="E33" s="31"/>
      <c r="F33" s="31"/>
      <c r="G33" s="45"/>
    </row>
    <row r="34" spans="1:7" ht="13.8">
      <c r="A34" s="31"/>
      <c r="B34" s="58" t="s">
        <v>55</v>
      </c>
      <c r="C34" s="59"/>
      <c r="D34" s="59"/>
      <c r="E34" s="59"/>
      <c r="F34" s="59"/>
      <c r="G34" s="44"/>
    </row>
    <row r="35" spans="1:7" ht="13.8">
      <c r="A35" s="274" t="s">
        <v>48</v>
      </c>
      <c r="B35" s="274" t="s">
        <v>3</v>
      </c>
      <c r="C35" s="274" t="s">
        <v>1</v>
      </c>
      <c r="D35" s="274" t="s">
        <v>2</v>
      </c>
      <c r="E35" s="274" t="s">
        <v>49</v>
      </c>
      <c r="F35" s="274" t="s">
        <v>50</v>
      </c>
      <c r="G35" s="56" t="s">
        <v>0</v>
      </c>
    </row>
    <row r="36" spans="1:7" ht="13.8">
      <c r="A36" s="76" t="s">
        <v>317</v>
      </c>
      <c r="B36" s="53">
        <v>194</v>
      </c>
      <c r="C36" s="31">
        <v>351</v>
      </c>
      <c r="D36" s="52">
        <v>40796</v>
      </c>
      <c r="E36" s="31" t="s">
        <v>208</v>
      </c>
      <c r="F36" s="31">
        <v>74</v>
      </c>
      <c r="G36" s="45" t="s">
        <v>420</v>
      </c>
    </row>
    <row r="37" spans="1:7" ht="13.8">
      <c r="A37" s="76" t="s">
        <v>321</v>
      </c>
      <c r="B37" s="53">
        <v>193</v>
      </c>
      <c r="C37" s="31">
        <v>158</v>
      </c>
      <c r="D37" s="52">
        <v>40713</v>
      </c>
      <c r="E37" s="31" t="s">
        <v>208</v>
      </c>
      <c r="F37" s="31">
        <v>86</v>
      </c>
      <c r="G37" s="45" t="s">
        <v>418</v>
      </c>
    </row>
    <row r="38" spans="1:7" ht="13.8">
      <c r="A38" s="53"/>
      <c r="B38" s="44" t="s">
        <v>431</v>
      </c>
      <c r="C38" s="31"/>
      <c r="D38" s="31"/>
      <c r="E38" s="31"/>
      <c r="F38" s="31"/>
      <c r="G38" s="45"/>
    </row>
    <row r="39" spans="1:7" ht="13.8">
      <c r="A39" s="42"/>
      <c r="B39" s="44" t="s">
        <v>432</v>
      </c>
      <c r="C39" s="28"/>
      <c r="D39" s="28"/>
      <c r="E39" s="28"/>
      <c r="F39" s="28"/>
      <c r="G39" s="43"/>
    </row>
    <row r="40" spans="1:7" ht="13.8">
      <c r="A40" s="42"/>
      <c r="B40" s="42"/>
      <c r="C40" s="28"/>
      <c r="D40" s="28"/>
      <c r="E40" s="28"/>
      <c r="F40" s="28"/>
      <c r="G40" s="43"/>
    </row>
    <row r="41" spans="1:7" ht="13.8">
      <c r="A41" s="53"/>
      <c r="B41" s="44" t="s">
        <v>433</v>
      </c>
      <c r="C41" s="31"/>
      <c r="D41" s="31"/>
      <c r="E41" s="31"/>
      <c r="F41" s="31"/>
      <c r="G41" s="45"/>
    </row>
    <row r="42" spans="1:7" ht="13.8">
      <c r="A42" s="42"/>
      <c r="B42" s="44" t="s">
        <v>434</v>
      </c>
      <c r="C42" s="28"/>
      <c r="D42" s="28"/>
      <c r="E42" s="28"/>
      <c r="F42" s="28"/>
      <c r="G42" s="43"/>
    </row>
    <row r="43" spans="1:7" ht="13.8">
      <c r="A43" s="53"/>
      <c r="B43" s="53"/>
      <c r="C43" s="31"/>
      <c r="D43" s="31"/>
      <c r="E43" s="31"/>
      <c r="F43" s="31"/>
      <c r="G43" s="45"/>
    </row>
    <row r="44" spans="1:7" ht="13.8">
      <c r="A44" s="42"/>
      <c r="B44" s="293" t="s">
        <v>435</v>
      </c>
      <c r="C44" s="28"/>
      <c r="D44" s="28"/>
      <c r="E44" s="28"/>
      <c r="F44" s="28"/>
      <c r="G44" s="43"/>
    </row>
    <row r="45" spans="1:7" ht="13.8">
      <c r="A45" s="31"/>
      <c r="B45" s="58" t="s">
        <v>65</v>
      </c>
      <c r="C45" s="59"/>
      <c r="D45" s="59"/>
      <c r="E45" s="59"/>
      <c r="F45" s="59"/>
      <c r="G45" s="44"/>
    </row>
    <row r="46" spans="1:7" ht="13.8">
      <c r="A46" s="274" t="s">
        <v>48</v>
      </c>
      <c r="B46" s="274" t="s">
        <v>3</v>
      </c>
      <c r="C46" s="274" t="s">
        <v>1</v>
      </c>
      <c r="D46" s="274" t="s">
        <v>2</v>
      </c>
      <c r="E46" s="274" t="s">
        <v>49</v>
      </c>
      <c r="F46" s="274" t="s">
        <v>50</v>
      </c>
      <c r="G46" s="56" t="s">
        <v>0</v>
      </c>
    </row>
    <row r="47" spans="1:7" ht="13.8">
      <c r="A47" s="76" t="s">
        <v>317</v>
      </c>
      <c r="B47" s="53">
        <v>189</v>
      </c>
      <c r="C47" s="31">
        <v>156</v>
      </c>
      <c r="D47" s="52">
        <v>40708</v>
      </c>
      <c r="E47" s="31">
        <v>2</v>
      </c>
      <c r="F47" s="31">
        <v>126</v>
      </c>
      <c r="G47" s="45" t="s">
        <v>418</v>
      </c>
    </row>
    <row r="48" spans="1:7" ht="13.8">
      <c r="A48" s="53"/>
      <c r="B48" s="44" t="s">
        <v>436</v>
      </c>
      <c r="C48" s="31"/>
      <c r="D48" s="31"/>
      <c r="E48" s="31"/>
      <c r="F48" s="31"/>
      <c r="G48" s="45"/>
    </row>
    <row r="49" spans="1:7" ht="13.8">
      <c r="A49" s="53"/>
      <c r="B49" s="53"/>
      <c r="C49" s="31"/>
      <c r="D49" s="52"/>
      <c r="E49" s="31"/>
      <c r="F49" s="31"/>
      <c r="G49" s="45"/>
    </row>
    <row r="50" spans="1:7" ht="13.8">
      <c r="A50" s="31"/>
      <c r="B50" s="58" t="s">
        <v>68</v>
      </c>
      <c r="C50" s="59"/>
      <c r="D50" s="59"/>
      <c r="E50" s="59"/>
      <c r="F50" s="59"/>
      <c r="G50" s="44"/>
    </row>
    <row r="51" spans="1:7" ht="13.8">
      <c r="A51" s="274" t="s">
        <v>48</v>
      </c>
      <c r="B51" s="274" t="s">
        <v>3</v>
      </c>
      <c r="C51" s="274" t="s">
        <v>1</v>
      </c>
      <c r="D51" s="274" t="s">
        <v>2</v>
      </c>
      <c r="E51" s="274" t="s">
        <v>49</v>
      </c>
      <c r="F51" s="274" t="s">
        <v>50</v>
      </c>
      <c r="G51" s="56" t="s">
        <v>0</v>
      </c>
    </row>
    <row r="52" spans="1:7" ht="13.8">
      <c r="A52" s="76" t="s">
        <v>317</v>
      </c>
      <c r="B52" s="53">
        <v>190</v>
      </c>
      <c r="C52" s="31">
        <v>112</v>
      </c>
      <c r="D52" s="52">
        <v>40377</v>
      </c>
      <c r="E52" s="31">
        <v>4</v>
      </c>
      <c r="F52" s="31">
        <v>139</v>
      </c>
      <c r="G52" s="45" t="s">
        <v>418</v>
      </c>
    </row>
    <row r="53" spans="1:7" ht="13.8">
      <c r="A53" s="76" t="s">
        <v>321</v>
      </c>
      <c r="B53" s="53">
        <v>191</v>
      </c>
      <c r="C53" s="31">
        <v>304</v>
      </c>
      <c r="D53" s="52">
        <v>40448</v>
      </c>
      <c r="E53" s="31">
        <v>6</v>
      </c>
      <c r="F53" s="31">
        <v>106</v>
      </c>
      <c r="G53" s="45" t="s">
        <v>437</v>
      </c>
    </row>
    <row r="54" spans="1:7" ht="13.8">
      <c r="A54" s="76" t="s">
        <v>356</v>
      </c>
      <c r="B54" s="53">
        <v>192</v>
      </c>
      <c r="C54" s="31">
        <v>338</v>
      </c>
      <c r="D54" s="52">
        <v>40461</v>
      </c>
      <c r="E54" s="31">
        <v>4</v>
      </c>
      <c r="F54" s="31">
        <v>98</v>
      </c>
      <c r="G54" s="45" t="s">
        <v>437</v>
      </c>
    </row>
    <row r="55" spans="1:7" ht="13.8">
      <c r="A55" s="42"/>
      <c r="B55" s="41" t="s">
        <v>438</v>
      </c>
      <c r="C55" s="28"/>
      <c r="D55" s="28"/>
      <c r="E55" s="28"/>
      <c r="F55" s="28"/>
      <c r="G55" s="43"/>
    </row>
    <row r="56" spans="1:7" ht="13.8">
      <c r="A56" s="42"/>
      <c r="B56" s="41" t="s">
        <v>439</v>
      </c>
      <c r="C56" s="28"/>
      <c r="D56" s="28"/>
      <c r="E56" s="28"/>
      <c r="F56" s="28"/>
      <c r="G56" s="43"/>
    </row>
    <row r="57" spans="1:7" ht="13.8">
      <c r="A57" s="42"/>
      <c r="B57" s="42"/>
      <c r="C57" s="28"/>
      <c r="D57" s="28"/>
      <c r="E57" s="28"/>
      <c r="F57" s="28"/>
      <c r="G57" s="43"/>
    </row>
    <row r="58" spans="1:7" ht="13.8">
      <c r="A58" s="53"/>
      <c r="B58" s="44" t="s">
        <v>440</v>
      </c>
      <c r="C58" s="31"/>
      <c r="D58" s="31"/>
      <c r="E58" s="31"/>
      <c r="F58" s="31"/>
      <c r="G58" s="45"/>
    </row>
    <row r="59" spans="1:7" ht="13.8">
      <c r="A59" s="42"/>
      <c r="B59" s="44" t="s">
        <v>441</v>
      </c>
      <c r="C59" s="28"/>
      <c r="D59" s="28"/>
      <c r="E59" s="28"/>
      <c r="F59" s="28"/>
      <c r="G59" s="43"/>
    </row>
    <row r="60" spans="1:7" ht="13.8">
      <c r="A60" s="42"/>
      <c r="B60" s="44" t="s">
        <v>442</v>
      </c>
      <c r="C60" s="28"/>
      <c r="D60" s="28"/>
      <c r="E60" s="28"/>
      <c r="F60" s="28"/>
      <c r="G60" s="43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HEREFORD PO</vt:lpstr>
      <vt:lpstr>HEREFORD LOTES</vt:lpstr>
      <vt:lpstr>HEREFORD INDIVIDUAL</vt:lpstr>
      <vt:lpstr>INDIVIDUALES ANGUS</vt:lpstr>
      <vt:lpstr>ANGUS LOTES</vt:lpstr>
      <vt:lpstr>TEXEL</vt:lpstr>
      <vt:lpstr>CORRIEDALE</vt:lpstr>
      <vt:lpstr>IDEAL</vt:lpstr>
      <vt:lpstr>POOL DORSET</vt:lpstr>
      <vt:lpstr>HAMPSHIRE DOWN</vt:lpstr>
      <vt:lpstr>MERINO</vt:lpstr>
      <vt:lpstr>BOVINOS VARIAS RAZAS</vt:lpstr>
      <vt:lpstr>EQUINOS</vt:lpstr>
      <vt:lpstr>EQUINOS!Print_Area</vt:lpstr>
    </vt:vector>
  </TitlesOfParts>
  <Company>asociacion rural del uruguay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rural del uruguay</dc:creator>
  <cp:lastModifiedBy>Administrador</cp:lastModifiedBy>
  <cp:lastPrinted>2012-10-13T17:24:03Z</cp:lastPrinted>
  <dcterms:created xsi:type="dcterms:W3CDTF">1999-10-27T19:48:58Z</dcterms:created>
  <dcterms:modified xsi:type="dcterms:W3CDTF">2012-10-16T18:15:53Z</dcterms:modified>
</cp:coreProperties>
</file>