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ARU" sheetId="1" r:id="rId1"/>
    <sheet name="HQB" sheetId="2" r:id="rId2"/>
    <sheet name="CORDEROS" sheetId="3" r:id="rId3"/>
  </sheets>
  <calcPr calcId="152511"/>
</workbook>
</file>

<file path=xl/calcChain.xml><?xml version="1.0" encoding="utf-8"?>
<calcChain xmlns="http://schemas.openxmlformats.org/spreadsheetml/2006/main">
  <c r="AB19" i="3" l="1"/>
  <c r="AC19" i="3" s="1"/>
  <c r="Z19" i="3"/>
  <c r="N19" i="3"/>
  <c r="I19" i="3"/>
  <c r="N17" i="3"/>
  <c r="I17" i="3"/>
  <c r="N16" i="3"/>
  <c r="I16" i="3"/>
  <c r="N15" i="3"/>
  <c r="I15" i="3"/>
  <c r="N14" i="3"/>
  <c r="I14" i="3"/>
  <c r="AB13" i="3"/>
  <c r="AC13" i="3" s="1"/>
  <c r="Z13" i="3"/>
  <c r="N13" i="3"/>
  <c r="I13" i="3"/>
  <c r="AB12" i="3"/>
  <c r="AC12" i="3" s="1"/>
  <c r="Z12" i="3"/>
  <c r="N12" i="3"/>
  <c r="I12" i="3"/>
  <c r="AB11" i="3"/>
  <c r="AC11" i="3" s="1"/>
  <c r="Z11" i="3"/>
  <c r="N11" i="3"/>
  <c r="I11" i="3"/>
  <c r="N9" i="3"/>
  <c r="I9" i="3"/>
  <c r="N8" i="3"/>
  <c r="I8" i="3"/>
  <c r="AB7" i="3"/>
  <c r="AC7" i="3" s="1"/>
  <c r="Z7" i="3"/>
  <c r="N7" i="3"/>
  <c r="I7" i="3"/>
  <c r="AO21" i="2" l="1"/>
  <c r="AN21" i="2"/>
  <c r="AM21" i="2"/>
  <c r="AJ21" i="2"/>
  <c r="Y21" i="2"/>
  <c r="W21" i="2"/>
  <c r="U21" i="2"/>
  <c r="P21" i="2"/>
  <c r="O21" i="2"/>
  <c r="AO20" i="2"/>
  <c r="AN20" i="2"/>
  <c r="AM20" i="2"/>
  <c r="Y20" i="2"/>
  <c r="W20" i="2"/>
  <c r="U20" i="2"/>
  <c r="P20" i="2"/>
  <c r="O20" i="2"/>
  <c r="AO19" i="2"/>
  <c r="AN19" i="2"/>
  <c r="AM19" i="2"/>
  <c r="AJ19" i="2"/>
  <c r="Y19" i="2"/>
  <c r="W19" i="2"/>
  <c r="U19" i="2"/>
  <c r="P19" i="2"/>
  <c r="O19" i="2"/>
  <c r="AO18" i="2"/>
  <c r="AN18" i="2"/>
  <c r="AM18" i="2"/>
  <c r="AJ18" i="2"/>
  <c r="Y18" i="2"/>
  <c r="W18" i="2"/>
  <c r="U18" i="2"/>
  <c r="P18" i="2"/>
  <c r="O18" i="2"/>
  <c r="AO17" i="2"/>
  <c r="AN17" i="2"/>
  <c r="AM17" i="2"/>
  <c r="Y17" i="2"/>
  <c r="W17" i="2"/>
  <c r="U17" i="2"/>
  <c r="P17" i="2"/>
  <c r="O17" i="2"/>
  <c r="AO16" i="2"/>
  <c r="AN16" i="2"/>
  <c r="AM16" i="2"/>
  <c r="Y16" i="2"/>
  <c r="W16" i="2"/>
  <c r="U16" i="2"/>
  <c r="P16" i="2"/>
  <c r="O16" i="2"/>
  <c r="AO15" i="2"/>
  <c r="AN15" i="2"/>
  <c r="AM15" i="2"/>
  <c r="Y15" i="2"/>
  <c r="W15" i="2"/>
  <c r="U15" i="2"/>
  <c r="P15" i="2"/>
  <c r="O15" i="2"/>
  <c r="AO14" i="2"/>
  <c r="AN14" i="2"/>
  <c r="AM14" i="2"/>
  <c r="Y14" i="2"/>
  <c r="W14" i="2"/>
  <c r="U14" i="2"/>
  <c r="P14" i="2"/>
  <c r="O14" i="2"/>
  <c r="AO13" i="2"/>
  <c r="AN13" i="2"/>
  <c r="AM13" i="2"/>
  <c r="AJ13" i="2"/>
  <c r="Y13" i="2"/>
  <c r="W13" i="2"/>
  <c r="U13" i="2"/>
  <c r="P13" i="2"/>
  <c r="O13" i="2"/>
  <c r="AO12" i="2"/>
  <c r="AN12" i="2"/>
  <c r="AM12" i="2"/>
  <c r="AJ12" i="2"/>
  <c r="Y12" i="2"/>
  <c r="W12" i="2"/>
  <c r="U12" i="2"/>
  <c r="P12" i="2"/>
  <c r="O12" i="2"/>
  <c r="AO11" i="2"/>
  <c r="AN11" i="2"/>
  <c r="AM11" i="2"/>
  <c r="Y11" i="2"/>
  <c r="W11" i="2"/>
  <c r="U11" i="2"/>
  <c r="P11" i="2"/>
  <c r="O11" i="2"/>
  <c r="AO10" i="2"/>
  <c r="AN10" i="2"/>
  <c r="AM10" i="2"/>
  <c r="AJ10" i="2"/>
  <c r="Y10" i="2"/>
  <c r="W10" i="2"/>
  <c r="U10" i="2"/>
  <c r="P10" i="2"/>
  <c r="O10" i="2"/>
  <c r="AO9" i="2"/>
  <c r="AN9" i="2"/>
  <c r="AM9" i="2"/>
  <c r="Y9" i="2"/>
  <c r="W9" i="2"/>
  <c r="U9" i="2"/>
  <c r="P9" i="2"/>
  <c r="O9" i="2"/>
  <c r="AO8" i="2"/>
  <c r="AN8" i="2"/>
  <c r="AM8" i="2"/>
  <c r="AJ8" i="2"/>
  <c r="Y8" i="2"/>
  <c r="W8" i="2"/>
  <c r="U8" i="2"/>
  <c r="P8" i="2"/>
  <c r="O8" i="2"/>
  <c r="AO7" i="2"/>
  <c r="AN7" i="2"/>
  <c r="AM7" i="2"/>
  <c r="AJ7" i="2"/>
  <c r="Y7" i="2"/>
  <c r="W7" i="2"/>
  <c r="U7" i="2"/>
  <c r="P7" i="2"/>
  <c r="O7" i="2"/>
  <c r="AO27" i="1"/>
  <c r="AN27" i="1"/>
  <c r="AM27" i="1"/>
  <c r="Y27" i="1"/>
  <c r="W27" i="1"/>
  <c r="U27" i="1"/>
  <c r="P27" i="1"/>
  <c r="O27" i="1"/>
  <c r="AO26" i="1"/>
  <c r="AN26" i="1"/>
  <c r="AM26" i="1"/>
  <c r="Y26" i="1"/>
  <c r="W26" i="1"/>
  <c r="U26" i="1"/>
  <c r="P26" i="1"/>
  <c r="O26" i="1"/>
  <c r="AO25" i="1"/>
  <c r="AN25" i="1"/>
  <c r="AM25" i="1"/>
  <c r="Y25" i="1"/>
  <c r="W25" i="1"/>
  <c r="U25" i="1"/>
  <c r="P25" i="1"/>
  <c r="O25" i="1"/>
  <c r="AO24" i="1"/>
  <c r="AN24" i="1"/>
  <c r="AM24" i="1"/>
  <c r="Y24" i="1"/>
  <c r="W24" i="1"/>
  <c r="U24" i="1"/>
  <c r="P24" i="1"/>
  <c r="O24" i="1"/>
  <c r="AO23" i="1"/>
  <c r="AN23" i="1"/>
  <c r="AM23" i="1"/>
  <c r="AJ23" i="1"/>
  <c r="Y23" i="1"/>
  <c r="W23" i="1"/>
  <c r="U23" i="1"/>
  <c r="P23" i="1"/>
  <c r="O23" i="1"/>
  <c r="AO22" i="1"/>
  <c r="AN22" i="1"/>
  <c r="AM22" i="1"/>
  <c r="Y22" i="1"/>
  <c r="W22" i="1"/>
  <c r="U22" i="1"/>
  <c r="P22" i="1"/>
  <c r="O22" i="1"/>
  <c r="AO21" i="1"/>
  <c r="AN21" i="1"/>
  <c r="AM21" i="1"/>
  <c r="Y21" i="1"/>
  <c r="W21" i="1"/>
  <c r="U21" i="1"/>
  <c r="P21" i="1"/>
  <c r="O21" i="1"/>
  <c r="AO20" i="1"/>
  <c r="AN20" i="1"/>
  <c r="AM20" i="1"/>
  <c r="AJ20" i="1"/>
  <c r="Y20" i="1"/>
  <c r="W20" i="1"/>
  <c r="U20" i="1"/>
  <c r="P20" i="1"/>
  <c r="O20" i="1"/>
  <c r="AO19" i="1"/>
  <c r="AN19" i="1"/>
  <c r="AM19" i="1"/>
  <c r="Y19" i="1"/>
  <c r="W19" i="1"/>
  <c r="U19" i="1"/>
  <c r="P19" i="1"/>
  <c r="O19" i="1"/>
  <c r="AO18" i="1"/>
  <c r="AN18" i="1"/>
  <c r="AM18" i="1"/>
  <c r="Y18" i="1"/>
  <c r="W18" i="1"/>
  <c r="U18" i="1"/>
  <c r="P18" i="1"/>
  <c r="O18" i="1"/>
  <c r="AO17" i="1"/>
  <c r="AN17" i="1"/>
  <c r="AM17" i="1"/>
  <c r="Y17" i="1"/>
  <c r="W17" i="1"/>
  <c r="U17" i="1"/>
  <c r="P17" i="1"/>
  <c r="O17" i="1"/>
  <c r="AO16" i="1"/>
  <c r="AN16" i="1"/>
  <c r="AM16" i="1"/>
  <c r="Y16" i="1"/>
  <c r="W16" i="1"/>
  <c r="U16" i="1"/>
  <c r="P16" i="1"/>
  <c r="O16" i="1"/>
  <c r="AO15" i="1"/>
  <c r="AN15" i="1"/>
  <c r="AM15" i="1"/>
  <c r="Y15" i="1"/>
  <c r="W15" i="1"/>
  <c r="U15" i="1"/>
  <c r="P15" i="1"/>
  <c r="O15" i="1"/>
  <c r="AO14" i="1"/>
  <c r="AN14" i="1"/>
  <c r="AM14" i="1"/>
  <c r="AJ14" i="1"/>
  <c r="Y14" i="1"/>
  <c r="W14" i="1"/>
  <c r="U14" i="1"/>
  <c r="P14" i="1"/>
  <c r="O14" i="1"/>
  <c r="AO13" i="1"/>
  <c r="AN13" i="1"/>
  <c r="AM13" i="1"/>
  <c r="Y13" i="1"/>
  <c r="W13" i="1"/>
  <c r="U13" i="1"/>
  <c r="P13" i="1"/>
  <c r="O13" i="1"/>
  <c r="AO12" i="1"/>
  <c r="AN12" i="1"/>
  <c r="AM12" i="1"/>
  <c r="Y12" i="1"/>
  <c r="W12" i="1"/>
  <c r="U12" i="1"/>
  <c r="P12" i="1"/>
  <c r="O12" i="1"/>
  <c r="AO11" i="1"/>
  <c r="AN11" i="1"/>
  <c r="AM11" i="1"/>
  <c r="AJ11" i="1"/>
  <c r="Y11" i="1"/>
  <c r="W11" i="1"/>
  <c r="U11" i="1"/>
  <c r="P11" i="1"/>
  <c r="O11" i="1"/>
  <c r="AO10" i="1"/>
  <c r="AN10" i="1"/>
  <c r="AM10" i="1"/>
  <c r="AJ10" i="1"/>
  <c r="Y10" i="1"/>
  <c r="W10" i="1"/>
  <c r="U10" i="1"/>
  <c r="P10" i="1"/>
  <c r="O10" i="1"/>
  <c r="AO9" i="1"/>
  <c r="AN9" i="1"/>
  <c r="AM9" i="1"/>
  <c r="AJ9" i="1"/>
  <c r="Y9" i="1"/>
  <c r="W9" i="1"/>
  <c r="U9" i="1"/>
  <c r="P9" i="1"/>
  <c r="O9" i="1"/>
  <c r="AO8" i="1"/>
  <c r="AN8" i="1"/>
  <c r="AM8" i="1"/>
  <c r="AJ8" i="1"/>
  <c r="Y8" i="1"/>
  <c r="W8" i="1"/>
  <c r="U8" i="1"/>
  <c r="P8" i="1"/>
  <c r="O8" i="1"/>
  <c r="AO7" i="1"/>
  <c r="AN7" i="1"/>
  <c r="AM7" i="1"/>
  <c r="Y7" i="1"/>
  <c r="W7" i="1"/>
  <c r="U7" i="1"/>
  <c r="P7" i="1"/>
  <c r="O7" i="1"/>
  <c r="AO6" i="1"/>
  <c r="AN6" i="1"/>
  <c r="AM6" i="1"/>
  <c r="AJ6" i="1"/>
  <c r="Y6" i="1"/>
  <c r="W6" i="1"/>
  <c r="U6" i="1"/>
  <c r="P6" i="1"/>
  <c r="O6" i="1"/>
</calcChain>
</file>

<file path=xl/sharedStrings.xml><?xml version="1.0" encoding="utf-8"?>
<sst xmlns="http://schemas.openxmlformats.org/spreadsheetml/2006/main" count="481" uniqueCount="199">
  <si>
    <t>CARRASCO  MINERVA FOODS -ASOCIACION RURAL DEL URUGUAY, Noviembre 2014</t>
  </si>
  <si>
    <t xml:space="preserve">Concurso de Novillos y Vaquillonas ARU </t>
  </si>
  <si>
    <t>CONCURSO A.R.U.</t>
  </si>
  <si>
    <t>Jurados: Dr. Fernando Rovira (INAC), Ing. Gustavo Brito (INIA), Dr. Luis Castro  (Carrasco-Minerva Foods)</t>
  </si>
  <si>
    <t xml:space="preserve">SNIG </t>
  </si>
  <si>
    <t>ORD</t>
  </si>
  <si>
    <t>PESO</t>
  </si>
  <si>
    <t>DENT</t>
  </si>
  <si>
    <t>AOB</t>
  </si>
  <si>
    <t>GR.</t>
  </si>
  <si>
    <t>GR IM</t>
  </si>
  <si>
    <t>1/2
DER</t>
  </si>
  <si>
    <t xml:space="preserve">1/2 </t>
  </si>
  <si>
    <t>TIPIF</t>
  </si>
  <si>
    <t>RES</t>
  </si>
  <si>
    <t>AOB
50KG</t>
  </si>
  <si>
    <t>%REND
 4BAL.</t>
  </si>
  <si>
    <t>RAZA/CRUZA</t>
  </si>
  <si>
    <t>EXPOSITOR</t>
  </si>
  <si>
    <t>PESO
FRIO</t>
  </si>
  <si>
    <t>%
TRAS</t>
  </si>
  <si>
    <t>DEL</t>
  </si>
  <si>
    <t>HERRAD</t>
  </si>
  <si>
    <t>PESO
PIST</t>
  </si>
  <si>
    <t>REND
 PIST</t>
  </si>
  <si>
    <t>LOMO</t>
  </si>
  <si>
    <t>BIFE
ANG.</t>
  </si>
  <si>
    <t>CUA
DRIL</t>
  </si>
  <si>
    <t>PE
CETO</t>
  </si>
  <si>
    <t>NALGA
AF.</t>
  </si>
  <si>
    <t>NALGA
AD,</t>
  </si>
  <si>
    <t>BOLA
LOMO</t>
  </si>
  <si>
    <t>CO
LITA</t>
  </si>
  <si>
    <t>TOR
TUGA</t>
  </si>
  <si>
    <t>GA
RRON</t>
  </si>
  <si>
    <t>HUESOS</t>
  </si>
  <si>
    <t>CARNE
CHICA</t>
  </si>
  <si>
    <t>GRASA</t>
  </si>
  <si>
    <t>%
R&amp;L</t>
  </si>
  <si>
    <t>% 6
CORTES</t>
  </si>
  <si>
    <t>EFIC.
CARN.</t>
  </si>
  <si>
    <t>1ER. PREMIO</t>
  </si>
  <si>
    <t>NOV</t>
  </si>
  <si>
    <t>DL</t>
  </si>
  <si>
    <t>AA2</t>
  </si>
  <si>
    <t>ANGUS</t>
  </si>
  <si>
    <t xml:space="preserve">VERDES HELECHOS </t>
  </si>
  <si>
    <t>MONTANA</t>
  </si>
  <si>
    <t>LUIS FROS</t>
  </si>
  <si>
    <t>2D</t>
  </si>
  <si>
    <t>AJ2</t>
  </si>
  <si>
    <t>ABERDEEN ANGUS</t>
  </si>
  <si>
    <t xml:space="preserve">CONPRISTE ACISA </t>
  </si>
  <si>
    <t>2DO. PREMIO</t>
  </si>
  <si>
    <t>VAQ</t>
  </si>
  <si>
    <t>9967</t>
  </si>
  <si>
    <t>VQA2</t>
  </si>
  <si>
    <t>HEREFORD/ANGUS</t>
  </si>
  <si>
    <t>SANTA MAGDALENA S.C.A.</t>
  </si>
  <si>
    <t xml:space="preserve"> </t>
  </si>
  <si>
    <t>NJ3</t>
  </si>
  <si>
    <t>NJ2</t>
  </si>
  <si>
    <t>LIMOUSIN/ANGUS</t>
  </si>
  <si>
    <t xml:space="preserve">LOS ARROYOS </t>
  </si>
  <si>
    <t>0140</t>
  </si>
  <si>
    <t>LIMOUSIN/HEREFORD</t>
  </si>
  <si>
    <t>LOS ARROYOS S.C.</t>
  </si>
  <si>
    <t>SHORTHORN/ANGUS</t>
  </si>
  <si>
    <t>BERNARDO ROSPIDE</t>
  </si>
  <si>
    <t xml:space="preserve">HEREFORD </t>
  </si>
  <si>
    <t>SANTA INES S.G.</t>
  </si>
  <si>
    <t>0039</t>
  </si>
  <si>
    <t>LIMOUSIN</t>
  </si>
  <si>
    <t>HEREF./ANGUS/BRAFORD</t>
  </si>
  <si>
    <t>0598</t>
  </si>
  <si>
    <t>8968</t>
  </si>
  <si>
    <t>VALLE FORRAJE</t>
  </si>
  <si>
    <t>4D</t>
  </si>
  <si>
    <t>RED ANGUS</t>
  </si>
  <si>
    <t>BRAFORD</t>
  </si>
  <si>
    <t>MEJOR RES DEL CONCURSO</t>
  </si>
  <si>
    <t>ORD:  454</t>
  </si>
  <si>
    <t>CONPRISTE ACISA</t>
  </si>
  <si>
    <t>Premio: ARU - INAC - ACG - M.FOODS</t>
  </si>
  <si>
    <t xml:space="preserve">MEJOR RES DE NOVILLO </t>
  </si>
  <si>
    <t xml:space="preserve">Premio: ARU </t>
  </si>
  <si>
    <t>MEJOR RES DE VAQUILLONA</t>
  </si>
  <si>
    <t>ORD:  437</t>
  </si>
  <si>
    <t>SANTA MAGDALENA SCA</t>
  </si>
  <si>
    <t>MEJOR RES CRUZA ANGUS</t>
  </si>
  <si>
    <t>Premio:Soc. de C. A.Angus</t>
  </si>
  <si>
    <t>MEJOR RES  ANGUS</t>
  </si>
  <si>
    <t xml:space="preserve">MEJOR RES HEREFORD </t>
  </si>
  <si>
    <t>ORD:  453</t>
  </si>
  <si>
    <t xml:space="preserve">Premio:Soc. de C. de Hereford  </t>
  </si>
  <si>
    <t>MEJOR RES PURA O CRUZA LIMOUSIN</t>
  </si>
  <si>
    <t>ORD:  458</t>
  </si>
  <si>
    <t>Premio:Soc. de C. de Limousin</t>
  </si>
  <si>
    <t>MEJOR RES BRAFORD</t>
  </si>
  <si>
    <t>ORD.  440</t>
  </si>
  <si>
    <t>Premio: Soc. C, de Cebu Y Braford</t>
  </si>
  <si>
    <t xml:space="preserve"> RES DE MAYOR VALOR INDUSTRIAL</t>
  </si>
  <si>
    <t xml:space="preserve">Premio: INIA </t>
  </si>
  <si>
    <t>Concurso de Novillos y Vaquillonas Concurso HQB (CUOTA 481)</t>
  </si>
  <si>
    <t>CONCURSO HQB (481)</t>
  </si>
  <si>
    <t>GR</t>
  </si>
  <si>
    <t>1/2 
IZQU.</t>
  </si>
  <si>
    <t>PESO
RES
4A.BAL</t>
  </si>
  <si>
    <t>%REND
4a.BAL.</t>
  </si>
  <si>
    <t>PESO
FRIO
1/2</t>
  </si>
  <si>
    <t>TRAS</t>
  </si>
  <si>
    <t>1ER.PREMIO</t>
  </si>
  <si>
    <t>0159</t>
  </si>
  <si>
    <t>RED ANGUS/CHAROLAIS/ANGUS</t>
  </si>
  <si>
    <t>JOSE J. DE BOISMENU</t>
  </si>
  <si>
    <t>HEREFORD/LIMOUSIN</t>
  </si>
  <si>
    <t>RAUL IBARBURU</t>
  </si>
  <si>
    <t>CHAROLAIS/HEREFORD</t>
  </si>
  <si>
    <t>MARIA G. DE BOISMENU</t>
  </si>
  <si>
    <t>0174</t>
  </si>
  <si>
    <t>CHAROLAIS/ANGUS</t>
  </si>
  <si>
    <t xml:space="preserve">6170 </t>
  </si>
  <si>
    <t>CHAROLAIS</t>
  </si>
  <si>
    <t>JUAN BOISMENU</t>
  </si>
  <si>
    <t xml:space="preserve">8643 </t>
  </si>
  <si>
    <t>HEREFORD</t>
  </si>
  <si>
    <t>MARIO IBARBURU</t>
  </si>
  <si>
    <t>CHAROLAIS/HEREFORD/ANGUS</t>
  </si>
  <si>
    <t>0822</t>
  </si>
  <si>
    <t xml:space="preserve">3285 </t>
  </si>
  <si>
    <t>ORD:  430</t>
  </si>
  <si>
    <t>ORD:  434</t>
  </si>
  <si>
    <t>ORD:  427</t>
  </si>
  <si>
    <t>ORD:  422</t>
  </si>
  <si>
    <t>MEJOR RES CHAROLAIS</t>
  </si>
  <si>
    <t>ORD:  429</t>
  </si>
  <si>
    <t>JOSE JORGE DE BOISMENU</t>
  </si>
  <si>
    <t>Premio:Soc. de C. de Charolais</t>
  </si>
  <si>
    <t>MEJOR RES CRUZA CHAROLAIS</t>
  </si>
  <si>
    <t>RES DE MAYOR VALOR INDUSTRIAL</t>
  </si>
  <si>
    <t>Premio: INIA</t>
  </si>
  <si>
    <t>CONCURSO POST MORTEM DE CORDEROS       A.R.U. - CARRASCO MINERVA FOODS</t>
  </si>
  <si>
    <t>Jurados: Dr. Luis Castro  (Carrasco Minerva Foods), Ing. Roberto San Julian (INIA), Dr. Fernando Rovira (INAC)</t>
  </si>
  <si>
    <t>13 AL 15 NOVIEMBRE 2014</t>
  </si>
  <si>
    <t>PREMIO</t>
  </si>
  <si>
    <t>LOTE
EN 
PIE</t>
  </si>
  <si>
    <t>RAZA</t>
  </si>
  <si>
    <t>PESO
VIVO</t>
  </si>
  <si>
    <t>CAT.</t>
  </si>
  <si>
    <t>PESO
RES</t>
  </si>
  <si>
    <t>% RINDE</t>
  </si>
  <si>
    <t>CONF</t>
  </si>
  <si>
    <t>TERM</t>
  </si>
  <si>
    <t>LARGO
CANAL</t>
  </si>
  <si>
    <t>INDICE
COMP.</t>
  </si>
  <si>
    <t>KG
RES
FRIA</t>
  </si>
  <si>
    <t>1/2 
RES
FRIA</t>
  </si>
  <si>
    <t>COG</t>
  </si>
  <si>
    <t>PAL</t>
  </si>
  <si>
    <t>ASADO</t>
  </si>
  <si>
    <t>PIERNA</t>
  </si>
  <si>
    <t>AGUJA</t>
  </si>
  <si>
    <t>CUADRIL</t>
  </si>
  <si>
    <t>BIFE</t>
  </si>
  <si>
    <t>TRIM</t>
  </si>
  <si>
    <t>RL</t>
  </si>
  <si>
    <t>% RL</t>
  </si>
  <si>
    <t>CAT. C DE 30,01 A 34 KGS. - LIVIANOS</t>
  </si>
  <si>
    <t>PRIMER PREMIO</t>
  </si>
  <si>
    <t>SOUTHDOWN/CORRIEDALE</t>
  </si>
  <si>
    <t>C</t>
  </si>
  <si>
    <t>P</t>
  </si>
  <si>
    <t>DANIEL CASTELLS</t>
  </si>
  <si>
    <t>ROMNEY MARSH</t>
  </si>
  <si>
    <t>M</t>
  </si>
  <si>
    <t>W. M. DAMBORIARENA</t>
  </si>
  <si>
    <t>CRUZA HIGHLANDER</t>
  </si>
  <si>
    <t>FRILECK S.A.</t>
  </si>
  <si>
    <t>CAT. D DE 34.01 A 45 KGS. - PESADOS</t>
  </si>
  <si>
    <t>TEXEL</t>
  </si>
  <si>
    <t>D</t>
  </si>
  <si>
    <t>S</t>
  </si>
  <si>
    <t>JAQUELINE BOOTH</t>
  </si>
  <si>
    <t>SEGUNDO PREMIO</t>
  </si>
  <si>
    <t>TERCER PREMIO</t>
  </si>
  <si>
    <t>ILE DE FRANCE/H. DOWN</t>
  </si>
  <si>
    <t>CRISTINA OLIVARI</t>
  </si>
  <si>
    <t>SOUTHDOWN</t>
  </si>
  <si>
    <t>HORACIO CASTELLS</t>
  </si>
  <si>
    <t>CAT. E DE 45,01 A 55 KGS. - SUPER PESADOS</t>
  </si>
  <si>
    <t>E</t>
  </si>
  <si>
    <t>MEJOR RES LIVIANA</t>
  </si>
  <si>
    <t>EXP. DANIEL CASTELLS</t>
  </si>
  <si>
    <t>MEJOR RES. PESADA</t>
  </si>
  <si>
    <t>EXP. JAQUELINE BOOTH DE MARTIN</t>
  </si>
  <si>
    <t>MEJOR RES SUPER PESADA</t>
  </si>
  <si>
    <t>EXP. HORACIO CASTELLS</t>
  </si>
  <si>
    <t>RES MAYOR VALOR INDUSTRIAL</t>
  </si>
  <si>
    <t xml:space="preserve">MEJOR RES DEL CONCURSO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</si>
</sst>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3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Protection="1">
      <protection locked="0"/>
    </xf>
    <xf numFmtId="2" fontId="0" fillId="0" borderId="0" xfId="0" applyNumberFormat="1" applyFont="1" applyFill="1" applyProtection="1">
      <protection locked="0"/>
    </xf>
    <xf numFmtId="165" fontId="1" fillId="0" borderId="0" xfId="1" applyNumberFormat="1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65" fontId="5" fillId="0" borderId="0" xfId="1" applyNumberFormat="1" applyFont="1" applyFill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2" fontId="6" fillId="0" borderId="2" xfId="0" applyNumberFormat="1" applyFont="1" applyFill="1" applyBorder="1" applyAlignment="1" applyProtection="1">
      <alignment horizontal="center" wrapText="1"/>
      <protection locked="0"/>
    </xf>
    <xf numFmtId="165" fontId="6" fillId="0" borderId="2" xfId="1" applyNumberFormat="1" applyFont="1" applyFill="1" applyBorder="1" applyAlignment="1" applyProtection="1">
      <alignment horizontal="center" wrapText="1"/>
      <protection locked="0"/>
    </xf>
    <xf numFmtId="166" fontId="6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64" fontId="6" fillId="0" borderId="5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 horizontal="center"/>
      <protection locked="0"/>
    </xf>
    <xf numFmtId="165" fontId="1" fillId="0" borderId="6" xfId="1" applyNumberFormat="1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>
      <alignment horizontal="left"/>
    </xf>
    <xf numFmtId="164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166" fontId="0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1" applyNumberFormat="1" applyFont="1" applyFill="1" applyBorder="1" applyAlignment="1" applyProtection="1">
      <alignment horizontal="center"/>
      <protection locked="0"/>
    </xf>
    <xf numFmtId="164" fontId="1" fillId="0" borderId="7" xfId="1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>
      <alignment horizontal="left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64" fontId="12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65" fontId="1" fillId="0" borderId="10" xfId="1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1" applyNumberFormat="1" applyFont="1" applyFill="1" applyBorder="1" applyAlignment="1" applyProtection="1">
      <alignment horizontal="center"/>
      <protection locked="0"/>
    </xf>
    <xf numFmtId="164" fontId="1" fillId="0" borderId="11" xfId="1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horizontal="left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165" fontId="1" fillId="0" borderId="1" xfId="1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1" applyNumberFormat="1" applyFont="1" applyFill="1" applyBorder="1" applyAlignment="1" applyProtection="1">
      <alignment horizontal="center"/>
      <protection locked="0"/>
    </xf>
    <xf numFmtId="164" fontId="1" fillId="0" borderId="13" xfId="1" applyNumberFormat="1" applyFont="1" applyFill="1" applyBorder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65" fontId="1" fillId="0" borderId="0" xfId="1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6" fillId="0" borderId="1" xfId="1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1" fillId="0" borderId="14" xfId="0" applyNumberFormat="1" applyFont="1" applyFill="1" applyBorder="1" applyAlignment="1" applyProtection="1">
      <alignment horizontal="center"/>
      <protection locked="0"/>
    </xf>
    <xf numFmtId="164" fontId="11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64" fontId="12" fillId="0" borderId="1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165" fontId="1" fillId="0" borderId="14" xfId="1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2" fontId="1" fillId="0" borderId="14" xfId="1" applyNumberFormat="1" applyFont="1" applyFill="1" applyBorder="1" applyAlignment="1" applyProtection="1">
      <alignment horizontal="center"/>
      <protection locked="0"/>
    </xf>
    <xf numFmtId="164" fontId="1" fillId="0" borderId="14" xfId="1" applyNumberFormat="1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166" fontId="18" fillId="0" borderId="0" xfId="0" applyNumberFormat="1" applyFont="1" applyAlignment="1">
      <alignment horizontal="left"/>
    </xf>
    <xf numFmtId="0" fontId="18" fillId="3" borderId="1" xfId="0" applyFont="1" applyFill="1" applyBorder="1"/>
    <xf numFmtId="1" fontId="20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166" fontId="18" fillId="3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3" fillId="3" borderId="1" xfId="0" applyFont="1" applyFill="1" applyBorder="1"/>
    <xf numFmtId="0" fontId="21" fillId="3" borderId="1" xfId="0" applyFon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3" fillId="3" borderId="3" xfId="0" applyFont="1" applyFill="1" applyBorder="1"/>
    <xf numFmtId="0" fontId="0" fillId="3" borderId="16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3" fillId="0" borderId="3" xfId="0" applyFont="1" applyBorder="1"/>
    <xf numFmtId="0" fontId="0" fillId="0" borderId="16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23" fillId="0" borderId="3" xfId="0" applyFont="1" applyFill="1" applyBorder="1"/>
    <xf numFmtId="0" fontId="10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0" xfId="0" applyFont="1" applyAlignment="1">
      <alignment horizontal="center"/>
    </xf>
    <xf numFmtId="0" fontId="9" fillId="0" borderId="3" xfId="0" applyFont="1" applyBorder="1"/>
    <xf numFmtId="0" fontId="18" fillId="0" borderId="3" xfId="0" applyFont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133350</xdr:colOff>
      <xdr:row>2</xdr:row>
      <xdr:rowOff>159734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800100" cy="87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219075</xdr:colOff>
      <xdr:row>2</xdr:row>
      <xdr:rowOff>285750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800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9525</xdr:rowOff>
    </xdr:from>
    <xdr:to>
      <xdr:col>0</xdr:col>
      <xdr:colOff>828676</xdr:colOff>
      <xdr:row>3</xdr:row>
      <xdr:rowOff>156955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9525"/>
          <a:ext cx="762000" cy="79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opLeftCell="B1" workbookViewId="0">
      <selection activeCell="AQ13" sqref="AQ13"/>
    </sheetView>
  </sheetViews>
  <sheetFormatPr baseColWidth="10" defaultColWidth="5.7109375" defaultRowHeight="15.75" x14ac:dyDescent="0.25"/>
  <cols>
    <col min="1" max="1" width="5.7109375" style="1" hidden="1" customWidth="1"/>
    <col min="2" max="2" width="10.85546875" style="2" customWidth="1"/>
    <col min="3" max="3" width="4.28515625" style="3" customWidth="1"/>
    <col min="4" max="4" width="5.5703125" style="4" bestFit="1" customWidth="1"/>
    <col min="5" max="5" width="4.140625" style="1" customWidth="1"/>
    <col min="6" max="6" width="4.85546875" style="1" customWidth="1"/>
    <col min="7" max="7" width="5.140625" style="1" customWidth="1"/>
    <col min="8" max="8" width="5.7109375" style="4" hidden="1" customWidth="1"/>
    <col min="9" max="9" width="4.28515625" style="4" hidden="1" customWidth="1"/>
    <col min="10" max="10" width="5.7109375" style="4" hidden="1" customWidth="1"/>
    <col min="11" max="11" width="5.7109375" style="5" customWidth="1"/>
    <col min="12" max="12" width="5.7109375" style="6" hidden="1" customWidth="1"/>
    <col min="13" max="13" width="5" style="4" hidden="1" customWidth="1"/>
    <col min="14" max="14" width="5.7109375" style="6" hidden="1" customWidth="1"/>
    <col min="15" max="15" width="5.7109375" style="7" customWidth="1"/>
    <col min="16" max="16" width="6.140625" style="8" customWidth="1"/>
    <col min="17" max="17" width="17.28515625" style="2" customWidth="1"/>
    <col min="18" max="18" width="17.5703125" style="9" customWidth="1"/>
    <col min="19" max="19" width="5.7109375" style="1" customWidth="1"/>
    <col min="20" max="22" width="5.7109375" style="4" hidden="1" customWidth="1"/>
    <col min="23" max="23" width="6.140625" style="8" customWidth="1"/>
    <col min="24" max="24" width="5.7109375" style="4" hidden="1" customWidth="1"/>
    <col min="25" max="25" width="6.7109375" style="8" customWidth="1"/>
    <col min="26" max="28" width="5.7109375" style="1" customWidth="1"/>
    <col min="29" max="33" width="5.7109375" style="1" hidden="1" customWidth="1"/>
    <col min="34" max="35" width="5.7109375" style="10" hidden="1" customWidth="1"/>
    <col min="36" max="38" width="5.7109375" style="1" hidden="1" customWidth="1"/>
    <col min="39" max="39" width="5.7109375" style="1" customWidth="1"/>
    <col min="40" max="40" width="5.7109375" style="11" customWidth="1"/>
    <col min="41" max="41" width="5.42578125" style="6" customWidth="1"/>
    <col min="42" max="256" width="5.7109375" style="4"/>
    <col min="257" max="257" width="0" style="4" hidden="1" customWidth="1"/>
    <col min="258" max="258" width="10.85546875" style="4" customWidth="1"/>
    <col min="259" max="259" width="4.28515625" style="4" customWidth="1"/>
    <col min="260" max="260" width="5.5703125" style="4" bestFit="1" customWidth="1"/>
    <col min="261" max="261" width="4.140625" style="4" customWidth="1"/>
    <col min="262" max="262" width="4.85546875" style="4" customWidth="1"/>
    <col min="263" max="263" width="5.140625" style="4" customWidth="1"/>
    <col min="264" max="266" width="0" style="4" hidden="1" customWidth="1"/>
    <col min="267" max="267" width="5.7109375" style="4" customWidth="1"/>
    <col min="268" max="270" width="0" style="4" hidden="1" customWidth="1"/>
    <col min="271" max="271" width="5.7109375" style="4" customWidth="1"/>
    <col min="272" max="272" width="6.140625" style="4" customWidth="1"/>
    <col min="273" max="273" width="17.28515625" style="4" customWidth="1"/>
    <col min="274" max="274" width="17.5703125" style="4" customWidth="1"/>
    <col min="275" max="275" width="5.7109375" style="4" customWidth="1"/>
    <col min="276" max="278" width="0" style="4" hidden="1" customWidth="1"/>
    <col min="279" max="279" width="6.140625" style="4" customWidth="1"/>
    <col min="280" max="280" width="0" style="4" hidden="1" customWidth="1"/>
    <col min="281" max="281" width="6.7109375" style="4" customWidth="1"/>
    <col min="282" max="284" width="5.7109375" style="4" customWidth="1"/>
    <col min="285" max="294" width="0" style="4" hidden="1" customWidth="1"/>
    <col min="295" max="296" width="5.7109375" style="4" customWidth="1"/>
    <col min="297" max="297" width="5.42578125" style="4" customWidth="1"/>
    <col min="298" max="512" width="5.7109375" style="4"/>
    <col min="513" max="513" width="0" style="4" hidden="1" customWidth="1"/>
    <col min="514" max="514" width="10.85546875" style="4" customWidth="1"/>
    <col min="515" max="515" width="4.28515625" style="4" customWidth="1"/>
    <col min="516" max="516" width="5.5703125" style="4" bestFit="1" customWidth="1"/>
    <col min="517" max="517" width="4.140625" style="4" customWidth="1"/>
    <col min="518" max="518" width="4.85546875" style="4" customWidth="1"/>
    <col min="519" max="519" width="5.140625" style="4" customWidth="1"/>
    <col min="520" max="522" width="0" style="4" hidden="1" customWidth="1"/>
    <col min="523" max="523" width="5.7109375" style="4" customWidth="1"/>
    <col min="524" max="526" width="0" style="4" hidden="1" customWidth="1"/>
    <col min="527" max="527" width="5.7109375" style="4" customWidth="1"/>
    <col min="528" max="528" width="6.140625" style="4" customWidth="1"/>
    <col min="529" max="529" width="17.28515625" style="4" customWidth="1"/>
    <col min="530" max="530" width="17.5703125" style="4" customWidth="1"/>
    <col min="531" max="531" width="5.7109375" style="4" customWidth="1"/>
    <col min="532" max="534" width="0" style="4" hidden="1" customWidth="1"/>
    <col min="535" max="535" width="6.140625" style="4" customWidth="1"/>
    <col min="536" max="536" width="0" style="4" hidden="1" customWidth="1"/>
    <col min="537" max="537" width="6.7109375" style="4" customWidth="1"/>
    <col min="538" max="540" width="5.7109375" style="4" customWidth="1"/>
    <col min="541" max="550" width="0" style="4" hidden="1" customWidth="1"/>
    <col min="551" max="552" width="5.7109375" style="4" customWidth="1"/>
    <col min="553" max="553" width="5.42578125" style="4" customWidth="1"/>
    <col min="554" max="768" width="5.7109375" style="4"/>
    <col min="769" max="769" width="0" style="4" hidden="1" customWidth="1"/>
    <col min="770" max="770" width="10.85546875" style="4" customWidth="1"/>
    <col min="771" max="771" width="4.28515625" style="4" customWidth="1"/>
    <col min="772" max="772" width="5.5703125" style="4" bestFit="1" customWidth="1"/>
    <col min="773" max="773" width="4.140625" style="4" customWidth="1"/>
    <col min="774" max="774" width="4.85546875" style="4" customWidth="1"/>
    <col min="775" max="775" width="5.140625" style="4" customWidth="1"/>
    <col min="776" max="778" width="0" style="4" hidden="1" customWidth="1"/>
    <col min="779" max="779" width="5.7109375" style="4" customWidth="1"/>
    <col min="780" max="782" width="0" style="4" hidden="1" customWidth="1"/>
    <col min="783" max="783" width="5.7109375" style="4" customWidth="1"/>
    <col min="784" max="784" width="6.140625" style="4" customWidth="1"/>
    <col min="785" max="785" width="17.28515625" style="4" customWidth="1"/>
    <col min="786" max="786" width="17.5703125" style="4" customWidth="1"/>
    <col min="787" max="787" width="5.7109375" style="4" customWidth="1"/>
    <col min="788" max="790" width="0" style="4" hidden="1" customWidth="1"/>
    <col min="791" max="791" width="6.140625" style="4" customWidth="1"/>
    <col min="792" max="792" width="0" style="4" hidden="1" customWidth="1"/>
    <col min="793" max="793" width="6.7109375" style="4" customWidth="1"/>
    <col min="794" max="796" width="5.7109375" style="4" customWidth="1"/>
    <col min="797" max="806" width="0" style="4" hidden="1" customWidth="1"/>
    <col min="807" max="808" width="5.7109375" style="4" customWidth="1"/>
    <col min="809" max="809" width="5.42578125" style="4" customWidth="1"/>
    <col min="810" max="1024" width="5.7109375" style="4"/>
    <col min="1025" max="1025" width="0" style="4" hidden="1" customWidth="1"/>
    <col min="1026" max="1026" width="10.85546875" style="4" customWidth="1"/>
    <col min="1027" max="1027" width="4.28515625" style="4" customWidth="1"/>
    <col min="1028" max="1028" width="5.5703125" style="4" bestFit="1" customWidth="1"/>
    <col min="1029" max="1029" width="4.140625" style="4" customWidth="1"/>
    <col min="1030" max="1030" width="4.85546875" style="4" customWidth="1"/>
    <col min="1031" max="1031" width="5.140625" style="4" customWidth="1"/>
    <col min="1032" max="1034" width="0" style="4" hidden="1" customWidth="1"/>
    <col min="1035" max="1035" width="5.7109375" style="4" customWidth="1"/>
    <col min="1036" max="1038" width="0" style="4" hidden="1" customWidth="1"/>
    <col min="1039" max="1039" width="5.7109375" style="4" customWidth="1"/>
    <col min="1040" max="1040" width="6.140625" style="4" customWidth="1"/>
    <col min="1041" max="1041" width="17.28515625" style="4" customWidth="1"/>
    <col min="1042" max="1042" width="17.5703125" style="4" customWidth="1"/>
    <col min="1043" max="1043" width="5.7109375" style="4" customWidth="1"/>
    <col min="1044" max="1046" width="0" style="4" hidden="1" customWidth="1"/>
    <col min="1047" max="1047" width="6.140625" style="4" customWidth="1"/>
    <col min="1048" max="1048" width="0" style="4" hidden="1" customWidth="1"/>
    <col min="1049" max="1049" width="6.7109375" style="4" customWidth="1"/>
    <col min="1050" max="1052" width="5.7109375" style="4" customWidth="1"/>
    <col min="1053" max="1062" width="0" style="4" hidden="1" customWidth="1"/>
    <col min="1063" max="1064" width="5.7109375" style="4" customWidth="1"/>
    <col min="1065" max="1065" width="5.42578125" style="4" customWidth="1"/>
    <col min="1066" max="1280" width="5.7109375" style="4"/>
    <col min="1281" max="1281" width="0" style="4" hidden="1" customWidth="1"/>
    <col min="1282" max="1282" width="10.85546875" style="4" customWidth="1"/>
    <col min="1283" max="1283" width="4.28515625" style="4" customWidth="1"/>
    <col min="1284" max="1284" width="5.5703125" style="4" bestFit="1" customWidth="1"/>
    <col min="1285" max="1285" width="4.140625" style="4" customWidth="1"/>
    <col min="1286" max="1286" width="4.85546875" style="4" customWidth="1"/>
    <col min="1287" max="1287" width="5.140625" style="4" customWidth="1"/>
    <col min="1288" max="1290" width="0" style="4" hidden="1" customWidth="1"/>
    <col min="1291" max="1291" width="5.7109375" style="4" customWidth="1"/>
    <col min="1292" max="1294" width="0" style="4" hidden="1" customWidth="1"/>
    <col min="1295" max="1295" width="5.7109375" style="4" customWidth="1"/>
    <col min="1296" max="1296" width="6.140625" style="4" customWidth="1"/>
    <col min="1297" max="1297" width="17.28515625" style="4" customWidth="1"/>
    <col min="1298" max="1298" width="17.5703125" style="4" customWidth="1"/>
    <col min="1299" max="1299" width="5.7109375" style="4" customWidth="1"/>
    <col min="1300" max="1302" width="0" style="4" hidden="1" customWidth="1"/>
    <col min="1303" max="1303" width="6.140625" style="4" customWidth="1"/>
    <col min="1304" max="1304" width="0" style="4" hidden="1" customWidth="1"/>
    <col min="1305" max="1305" width="6.7109375" style="4" customWidth="1"/>
    <col min="1306" max="1308" width="5.7109375" style="4" customWidth="1"/>
    <col min="1309" max="1318" width="0" style="4" hidden="1" customWidth="1"/>
    <col min="1319" max="1320" width="5.7109375" style="4" customWidth="1"/>
    <col min="1321" max="1321" width="5.42578125" style="4" customWidth="1"/>
    <col min="1322" max="1536" width="5.7109375" style="4"/>
    <col min="1537" max="1537" width="0" style="4" hidden="1" customWidth="1"/>
    <col min="1538" max="1538" width="10.85546875" style="4" customWidth="1"/>
    <col min="1539" max="1539" width="4.28515625" style="4" customWidth="1"/>
    <col min="1540" max="1540" width="5.5703125" style="4" bestFit="1" customWidth="1"/>
    <col min="1541" max="1541" width="4.140625" style="4" customWidth="1"/>
    <col min="1542" max="1542" width="4.85546875" style="4" customWidth="1"/>
    <col min="1543" max="1543" width="5.140625" style="4" customWidth="1"/>
    <col min="1544" max="1546" width="0" style="4" hidden="1" customWidth="1"/>
    <col min="1547" max="1547" width="5.7109375" style="4" customWidth="1"/>
    <col min="1548" max="1550" width="0" style="4" hidden="1" customWidth="1"/>
    <col min="1551" max="1551" width="5.7109375" style="4" customWidth="1"/>
    <col min="1552" max="1552" width="6.140625" style="4" customWidth="1"/>
    <col min="1553" max="1553" width="17.28515625" style="4" customWidth="1"/>
    <col min="1554" max="1554" width="17.5703125" style="4" customWidth="1"/>
    <col min="1555" max="1555" width="5.7109375" style="4" customWidth="1"/>
    <col min="1556" max="1558" width="0" style="4" hidden="1" customWidth="1"/>
    <col min="1559" max="1559" width="6.140625" style="4" customWidth="1"/>
    <col min="1560" max="1560" width="0" style="4" hidden="1" customWidth="1"/>
    <col min="1561" max="1561" width="6.7109375" style="4" customWidth="1"/>
    <col min="1562" max="1564" width="5.7109375" style="4" customWidth="1"/>
    <col min="1565" max="1574" width="0" style="4" hidden="1" customWidth="1"/>
    <col min="1575" max="1576" width="5.7109375" style="4" customWidth="1"/>
    <col min="1577" max="1577" width="5.42578125" style="4" customWidth="1"/>
    <col min="1578" max="1792" width="5.7109375" style="4"/>
    <col min="1793" max="1793" width="0" style="4" hidden="1" customWidth="1"/>
    <col min="1794" max="1794" width="10.85546875" style="4" customWidth="1"/>
    <col min="1795" max="1795" width="4.28515625" style="4" customWidth="1"/>
    <col min="1796" max="1796" width="5.5703125" style="4" bestFit="1" customWidth="1"/>
    <col min="1797" max="1797" width="4.140625" style="4" customWidth="1"/>
    <col min="1798" max="1798" width="4.85546875" style="4" customWidth="1"/>
    <col min="1799" max="1799" width="5.140625" style="4" customWidth="1"/>
    <col min="1800" max="1802" width="0" style="4" hidden="1" customWidth="1"/>
    <col min="1803" max="1803" width="5.7109375" style="4" customWidth="1"/>
    <col min="1804" max="1806" width="0" style="4" hidden="1" customWidth="1"/>
    <col min="1807" max="1807" width="5.7109375" style="4" customWidth="1"/>
    <col min="1808" max="1808" width="6.140625" style="4" customWidth="1"/>
    <col min="1809" max="1809" width="17.28515625" style="4" customWidth="1"/>
    <col min="1810" max="1810" width="17.5703125" style="4" customWidth="1"/>
    <col min="1811" max="1811" width="5.7109375" style="4" customWidth="1"/>
    <col min="1812" max="1814" width="0" style="4" hidden="1" customWidth="1"/>
    <col min="1815" max="1815" width="6.140625" style="4" customWidth="1"/>
    <col min="1816" max="1816" width="0" style="4" hidden="1" customWidth="1"/>
    <col min="1817" max="1817" width="6.7109375" style="4" customWidth="1"/>
    <col min="1818" max="1820" width="5.7109375" style="4" customWidth="1"/>
    <col min="1821" max="1830" width="0" style="4" hidden="1" customWidth="1"/>
    <col min="1831" max="1832" width="5.7109375" style="4" customWidth="1"/>
    <col min="1833" max="1833" width="5.42578125" style="4" customWidth="1"/>
    <col min="1834" max="2048" width="5.7109375" style="4"/>
    <col min="2049" max="2049" width="0" style="4" hidden="1" customWidth="1"/>
    <col min="2050" max="2050" width="10.85546875" style="4" customWidth="1"/>
    <col min="2051" max="2051" width="4.28515625" style="4" customWidth="1"/>
    <col min="2052" max="2052" width="5.5703125" style="4" bestFit="1" customWidth="1"/>
    <col min="2053" max="2053" width="4.140625" style="4" customWidth="1"/>
    <col min="2054" max="2054" width="4.85546875" style="4" customWidth="1"/>
    <col min="2055" max="2055" width="5.140625" style="4" customWidth="1"/>
    <col min="2056" max="2058" width="0" style="4" hidden="1" customWidth="1"/>
    <col min="2059" max="2059" width="5.7109375" style="4" customWidth="1"/>
    <col min="2060" max="2062" width="0" style="4" hidden="1" customWidth="1"/>
    <col min="2063" max="2063" width="5.7109375" style="4" customWidth="1"/>
    <col min="2064" max="2064" width="6.140625" style="4" customWidth="1"/>
    <col min="2065" max="2065" width="17.28515625" style="4" customWidth="1"/>
    <col min="2066" max="2066" width="17.5703125" style="4" customWidth="1"/>
    <col min="2067" max="2067" width="5.7109375" style="4" customWidth="1"/>
    <col min="2068" max="2070" width="0" style="4" hidden="1" customWidth="1"/>
    <col min="2071" max="2071" width="6.140625" style="4" customWidth="1"/>
    <col min="2072" max="2072" width="0" style="4" hidden="1" customWidth="1"/>
    <col min="2073" max="2073" width="6.7109375" style="4" customWidth="1"/>
    <col min="2074" max="2076" width="5.7109375" style="4" customWidth="1"/>
    <col min="2077" max="2086" width="0" style="4" hidden="1" customWidth="1"/>
    <col min="2087" max="2088" width="5.7109375" style="4" customWidth="1"/>
    <col min="2089" max="2089" width="5.42578125" style="4" customWidth="1"/>
    <col min="2090" max="2304" width="5.7109375" style="4"/>
    <col min="2305" max="2305" width="0" style="4" hidden="1" customWidth="1"/>
    <col min="2306" max="2306" width="10.85546875" style="4" customWidth="1"/>
    <col min="2307" max="2307" width="4.28515625" style="4" customWidth="1"/>
    <col min="2308" max="2308" width="5.5703125" style="4" bestFit="1" customWidth="1"/>
    <col min="2309" max="2309" width="4.140625" style="4" customWidth="1"/>
    <col min="2310" max="2310" width="4.85546875" style="4" customWidth="1"/>
    <col min="2311" max="2311" width="5.140625" style="4" customWidth="1"/>
    <col min="2312" max="2314" width="0" style="4" hidden="1" customWidth="1"/>
    <col min="2315" max="2315" width="5.7109375" style="4" customWidth="1"/>
    <col min="2316" max="2318" width="0" style="4" hidden="1" customWidth="1"/>
    <col min="2319" max="2319" width="5.7109375" style="4" customWidth="1"/>
    <col min="2320" max="2320" width="6.140625" style="4" customWidth="1"/>
    <col min="2321" max="2321" width="17.28515625" style="4" customWidth="1"/>
    <col min="2322" max="2322" width="17.5703125" style="4" customWidth="1"/>
    <col min="2323" max="2323" width="5.7109375" style="4" customWidth="1"/>
    <col min="2324" max="2326" width="0" style="4" hidden="1" customWidth="1"/>
    <col min="2327" max="2327" width="6.140625" style="4" customWidth="1"/>
    <col min="2328" max="2328" width="0" style="4" hidden="1" customWidth="1"/>
    <col min="2329" max="2329" width="6.7109375" style="4" customWidth="1"/>
    <col min="2330" max="2332" width="5.7109375" style="4" customWidth="1"/>
    <col min="2333" max="2342" width="0" style="4" hidden="1" customWidth="1"/>
    <col min="2343" max="2344" width="5.7109375" style="4" customWidth="1"/>
    <col min="2345" max="2345" width="5.42578125" style="4" customWidth="1"/>
    <col min="2346" max="2560" width="5.7109375" style="4"/>
    <col min="2561" max="2561" width="0" style="4" hidden="1" customWidth="1"/>
    <col min="2562" max="2562" width="10.85546875" style="4" customWidth="1"/>
    <col min="2563" max="2563" width="4.28515625" style="4" customWidth="1"/>
    <col min="2564" max="2564" width="5.5703125" style="4" bestFit="1" customWidth="1"/>
    <col min="2565" max="2565" width="4.140625" style="4" customWidth="1"/>
    <col min="2566" max="2566" width="4.85546875" style="4" customWidth="1"/>
    <col min="2567" max="2567" width="5.140625" style="4" customWidth="1"/>
    <col min="2568" max="2570" width="0" style="4" hidden="1" customWidth="1"/>
    <col min="2571" max="2571" width="5.7109375" style="4" customWidth="1"/>
    <col min="2572" max="2574" width="0" style="4" hidden="1" customWidth="1"/>
    <col min="2575" max="2575" width="5.7109375" style="4" customWidth="1"/>
    <col min="2576" max="2576" width="6.140625" style="4" customWidth="1"/>
    <col min="2577" max="2577" width="17.28515625" style="4" customWidth="1"/>
    <col min="2578" max="2578" width="17.5703125" style="4" customWidth="1"/>
    <col min="2579" max="2579" width="5.7109375" style="4" customWidth="1"/>
    <col min="2580" max="2582" width="0" style="4" hidden="1" customWidth="1"/>
    <col min="2583" max="2583" width="6.140625" style="4" customWidth="1"/>
    <col min="2584" max="2584" width="0" style="4" hidden="1" customWidth="1"/>
    <col min="2585" max="2585" width="6.7109375" style="4" customWidth="1"/>
    <col min="2586" max="2588" width="5.7109375" style="4" customWidth="1"/>
    <col min="2589" max="2598" width="0" style="4" hidden="1" customWidth="1"/>
    <col min="2599" max="2600" width="5.7109375" style="4" customWidth="1"/>
    <col min="2601" max="2601" width="5.42578125" style="4" customWidth="1"/>
    <col min="2602" max="2816" width="5.7109375" style="4"/>
    <col min="2817" max="2817" width="0" style="4" hidden="1" customWidth="1"/>
    <col min="2818" max="2818" width="10.85546875" style="4" customWidth="1"/>
    <col min="2819" max="2819" width="4.28515625" style="4" customWidth="1"/>
    <col min="2820" max="2820" width="5.5703125" style="4" bestFit="1" customWidth="1"/>
    <col min="2821" max="2821" width="4.140625" style="4" customWidth="1"/>
    <col min="2822" max="2822" width="4.85546875" style="4" customWidth="1"/>
    <col min="2823" max="2823" width="5.140625" style="4" customWidth="1"/>
    <col min="2824" max="2826" width="0" style="4" hidden="1" customWidth="1"/>
    <col min="2827" max="2827" width="5.7109375" style="4" customWidth="1"/>
    <col min="2828" max="2830" width="0" style="4" hidden="1" customWidth="1"/>
    <col min="2831" max="2831" width="5.7109375" style="4" customWidth="1"/>
    <col min="2832" max="2832" width="6.140625" style="4" customWidth="1"/>
    <col min="2833" max="2833" width="17.28515625" style="4" customWidth="1"/>
    <col min="2834" max="2834" width="17.5703125" style="4" customWidth="1"/>
    <col min="2835" max="2835" width="5.7109375" style="4" customWidth="1"/>
    <col min="2836" max="2838" width="0" style="4" hidden="1" customWidth="1"/>
    <col min="2839" max="2839" width="6.140625" style="4" customWidth="1"/>
    <col min="2840" max="2840" width="0" style="4" hidden="1" customWidth="1"/>
    <col min="2841" max="2841" width="6.7109375" style="4" customWidth="1"/>
    <col min="2842" max="2844" width="5.7109375" style="4" customWidth="1"/>
    <col min="2845" max="2854" width="0" style="4" hidden="1" customWidth="1"/>
    <col min="2855" max="2856" width="5.7109375" style="4" customWidth="1"/>
    <col min="2857" max="2857" width="5.42578125" style="4" customWidth="1"/>
    <col min="2858" max="3072" width="5.7109375" style="4"/>
    <col min="3073" max="3073" width="0" style="4" hidden="1" customWidth="1"/>
    <col min="3074" max="3074" width="10.85546875" style="4" customWidth="1"/>
    <col min="3075" max="3075" width="4.28515625" style="4" customWidth="1"/>
    <col min="3076" max="3076" width="5.5703125" style="4" bestFit="1" customWidth="1"/>
    <col min="3077" max="3077" width="4.140625" style="4" customWidth="1"/>
    <col min="3078" max="3078" width="4.85546875" style="4" customWidth="1"/>
    <col min="3079" max="3079" width="5.140625" style="4" customWidth="1"/>
    <col min="3080" max="3082" width="0" style="4" hidden="1" customWidth="1"/>
    <col min="3083" max="3083" width="5.7109375" style="4" customWidth="1"/>
    <col min="3084" max="3086" width="0" style="4" hidden="1" customWidth="1"/>
    <col min="3087" max="3087" width="5.7109375" style="4" customWidth="1"/>
    <col min="3088" max="3088" width="6.140625" style="4" customWidth="1"/>
    <col min="3089" max="3089" width="17.28515625" style="4" customWidth="1"/>
    <col min="3090" max="3090" width="17.5703125" style="4" customWidth="1"/>
    <col min="3091" max="3091" width="5.7109375" style="4" customWidth="1"/>
    <col min="3092" max="3094" width="0" style="4" hidden="1" customWidth="1"/>
    <col min="3095" max="3095" width="6.140625" style="4" customWidth="1"/>
    <col min="3096" max="3096" width="0" style="4" hidden="1" customWidth="1"/>
    <col min="3097" max="3097" width="6.7109375" style="4" customWidth="1"/>
    <col min="3098" max="3100" width="5.7109375" style="4" customWidth="1"/>
    <col min="3101" max="3110" width="0" style="4" hidden="1" customWidth="1"/>
    <col min="3111" max="3112" width="5.7109375" style="4" customWidth="1"/>
    <col min="3113" max="3113" width="5.42578125" style="4" customWidth="1"/>
    <col min="3114" max="3328" width="5.7109375" style="4"/>
    <col min="3329" max="3329" width="0" style="4" hidden="1" customWidth="1"/>
    <col min="3330" max="3330" width="10.85546875" style="4" customWidth="1"/>
    <col min="3331" max="3331" width="4.28515625" style="4" customWidth="1"/>
    <col min="3332" max="3332" width="5.5703125" style="4" bestFit="1" customWidth="1"/>
    <col min="3333" max="3333" width="4.140625" style="4" customWidth="1"/>
    <col min="3334" max="3334" width="4.85546875" style="4" customWidth="1"/>
    <col min="3335" max="3335" width="5.140625" style="4" customWidth="1"/>
    <col min="3336" max="3338" width="0" style="4" hidden="1" customWidth="1"/>
    <col min="3339" max="3339" width="5.7109375" style="4" customWidth="1"/>
    <col min="3340" max="3342" width="0" style="4" hidden="1" customWidth="1"/>
    <col min="3343" max="3343" width="5.7109375" style="4" customWidth="1"/>
    <col min="3344" max="3344" width="6.140625" style="4" customWidth="1"/>
    <col min="3345" max="3345" width="17.28515625" style="4" customWidth="1"/>
    <col min="3346" max="3346" width="17.5703125" style="4" customWidth="1"/>
    <col min="3347" max="3347" width="5.7109375" style="4" customWidth="1"/>
    <col min="3348" max="3350" width="0" style="4" hidden="1" customWidth="1"/>
    <col min="3351" max="3351" width="6.140625" style="4" customWidth="1"/>
    <col min="3352" max="3352" width="0" style="4" hidden="1" customWidth="1"/>
    <col min="3353" max="3353" width="6.7109375" style="4" customWidth="1"/>
    <col min="3354" max="3356" width="5.7109375" style="4" customWidth="1"/>
    <col min="3357" max="3366" width="0" style="4" hidden="1" customWidth="1"/>
    <col min="3367" max="3368" width="5.7109375" style="4" customWidth="1"/>
    <col min="3369" max="3369" width="5.42578125" style="4" customWidth="1"/>
    <col min="3370" max="3584" width="5.7109375" style="4"/>
    <col min="3585" max="3585" width="0" style="4" hidden="1" customWidth="1"/>
    <col min="3586" max="3586" width="10.85546875" style="4" customWidth="1"/>
    <col min="3587" max="3587" width="4.28515625" style="4" customWidth="1"/>
    <col min="3588" max="3588" width="5.5703125" style="4" bestFit="1" customWidth="1"/>
    <col min="3589" max="3589" width="4.140625" style="4" customWidth="1"/>
    <col min="3590" max="3590" width="4.85546875" style="4" customWidth="1"/>
    <col min="3591" max="3591" width="5.140625" style="4" customWidth="1"/>
    <col min="3592" max="3594" width="0" style="4" hidden="1" customWidth="1"/>
    <col min="3595" max="3595" width="5.7109375" style="4" customWidth="1"/>
    <col min="3596" max="3598" width="0" style="4" hidden="1" customWidth="1"/>
    <col min="3599" max="3599" width="5.7109375" style="4" customWidth="1"/>
    <col min="3600" max="3600" width="6.140625" style="4" customWidth="1"/>
    <col min="3601" max="3601" width="17.28515625" style="4" customWidth="1"/>
    <col min="3602" max="3602" width="17.5703125" style="4" customWidth="1"/>
    <col min="3603" max="3603" width="5.7109375" style="4" customWidth="1"/>
    <col min="3604" max="3606" width="0" style="4" hidden="1" customWidth="1"/>
    <col min="3607" max="3607" width="6.140625" style="4" customWidth="1"/>
    <col min="3608" max="3608" width="0" style="4" hidden="1" customWidth="1"/>
    <col min="3609" max="3609" width="6.7109375" style="4" customWidth="1"/>
    <col min="3610" max="3612" width="5.7109375" style="4" customWidth="1"/>
    <col min="3613" max="3622" width="0" style="4" hidden="1" customWidth="1"/>
    <col min="3623" max="3624" width="5.7109375" style="4" customWidth="1"/>
    <col min="3625" max="3625" width="5.42578125" style="4" customWidth="1"/>
    <col min="3626" max="3840" width="5.7109375" style="4"/>
    <col min="3841" max="3841" width="0" style="4" hidden="1" customWidth="1"/>
    <col min="3842" max="3842" width="10.85546875" style="4" customWidth="1"/>
    <col min="3843" max="3843" width="4.28515625" style="4" customWidth="1"/>
    <col min="3844" max="3844" width="5.5703125" style="4" bestFit="1" customWidth="1"/>
    <col min="3845" max="3845" width="4.140625" style="4" customWidth="1"/>
    <col min="3846" max="3846" width="4.85546875" style="4" customWidth="1"/>
    <col min="3847" max="3847" width="5.140625" style="4" customWidth="1"/>
    <col min="3848" max="3850" width="0" style="4" hidden="1" customWidth="1"/>
    <col min="3851" max="3851" width="5.7109375" style="4" customWidth="1"/>
    <col min="3852" max="3854" width="0" style="4" hidden="1" customWidth="1"/>
    <col min="3855" max="3855" width="5.7109375" style="4" customWidth="1"/>
    <col min="3856" max="3856" width="6.140625" style="4" customWidth="1"/>
    <col min="3857" max="3857" width="17.28515625" style="4" customWidth="1"/>
    <col min="3858" max="3858" width="17.5703125" style="4" customWidth="1"/>
    <col min="3859" max="3859" width="5.7109375" style="4" customWidth="1"/>
    <col min="3860" max="3862" width="0" style="4" hidden="1" customWidth="1"/>
    <col min="3863" max="3863" width="6.140625" style="4" customWidth="1"/>
    <col min="3864" max="3864" width="0" style="4" hidden="1" customWidth="1"/>
    <col min="3865" max="3865" width="6.7109375" style="4" customWidth="1"/>
    <col min="3866" max="3868" width="5.7109375" style="4" customWidth="1"/>
    <col min="3869" max="3878" width="0" style="4" hidden="1" customWidth="1"/>
    <col min="3879" max="3880" width="5.7109375" style="4" customWidth="1"/>
    <col min="3881" max="3881" width="5.42578125" style="4" customWidth="1"/>
    <col min="3882" max="4096" width="5.7109375" style="4"/>
    <col min="4097" max="4097" width="0" style="4" hidden="1" customWidth="1"/>
    <col min="4098" max="4098" width="10.85546875" style="4" customWidth="1"/>
    <col min="4099" max="4099" width="4.28515625" style="4" customWidth="1"/>
    <col min="4100" max="4100" width="5.5703125" style="4" bestFit="1" customWidth="1"/>
    <col min="4101" max="4101" width="4.140625" style="4" customWidth="1"/>
    <col min="4102" max="4102" width="4.85546875" style="4" customWidth="1"/>
    <col min="4103" max="4103" width="5.140625" style="4" customWidth="1"/>
    <col min="4104" max="4106" width="0" style="4" hidden="1" customWidth="1"/>
    <col min="4107" max="4107" width="5.7109375" style="4" customWidth="1"/>
    <col min="4108" max="4110" width="0" style="4" hidden="1" customWidth="1"/>
    <col min="4111" max="4111" width="5.7109375" style="4" customWidth="1"/>
    <col min="4112" max="4112" width="6.140625" style="4" customWidth="1"/>
    <col min="4113" max="4113" width="17.28515625" style="4" customWidth="1"/>
    <col min="4114" max="4114" width="17.5703125" style="4" customWidth="1"/>
    <col min="4115" max="4115" width="5.7109375" style="4" customWidth="1"/>
    <col min="4116" max="4118" width="0" style="4" hidden="1" customWidth="1"/>
    <col min="4119" max="4119" width="6.140625" style="4" customWidth="1"/>
    <col min="4120" max="4120" width="0" style="4" hidden="1" customWidth="1"/>
    <col min="4121" max="4121" width="6.7109375" style="4" customWidth="1"/>
    <col min="4122" max="4124" width="5.7109375" style="4" customWidth="1"/>
    <col min="4125" max="4134" width="0" style="4" hidden="1" customWidth="1"/>
    <col min="4135" max="4136" width="5.7109375" style="4" customWidth="1"/>
    <col min="4137" max="4137" width="5.42578125" style="4" customWidth="1"/>
    <col min="4138" max="4352" width="5.7109375" style="4"/>
    <col min="4353" max="4353" width="0" style="4" hidden="1" customWidth="1"/>
    <col min="4354" max="4354" width="10.85546875" style="4" customWidth="1"/>
    <col min="4355" max="4355" width="4.28515625" style="4" customWidth="1"/>
    <col min="4356" max="4356" width="5.5703125" style="4" bestFit="1" customWidth="1"/>
    <col min="4357" max="4357" width="4.140625" style="4" customWidth="1"/>
    <col min="4358" max="4358" width="4.85546875" style="4" customWidth="1"/>
    <col min="4359" max="4359" width="5.140625" style="4" customWidth="1"/>
    <col min="4360" max="4362" width="0" style="4" hidden="1" customWidth="1"/>
    <col min="4363" max="4363" width="5.7109375" style="4" customWidth="1"/>
    <col min="4364" max="4366" width="0" style="4" hidden="1" customWidth="1"/>
    <col min="4367" max="4367" width="5.7109375" style="4" customWidth="1"/>
    <col min="4368" max="4368" width="6.140625" style="4" customWidth="1"/>
    <col min="4369" max="4369" width="17.28515625" style="4" customWidth="1"/>
    <col min="4370" max="4370" width="17.5703125" style="4" customWidth="1"/>
    <col min="4371" max="4371" width="5.7109375" style="4" customWidth="1"/>
    <col min="4372" max="4374" width="0" style="4" hidden="1" customWidth="1"/>
    <col min="4375" max="4375" width="6.140625" style="4" customWidth="1"/>
    <col min="4376" max="4376" width="0" style="4" hidden="1" customWidth="1"/>
    <col min="4377" max="4377" width="6.7109375" style="4" customWidth="1"/>
    <col min="4378" max="4380" width="5.7109375" style="4" customWidth="1"/>
    <col min="4381" max="4390" width="0" style="4" hidden="1" customWidth="1"/>
    <col min="4391" max="4392" width="5.7109375" style="4" customWidth="1"/>
    <col min="4393" max="4393" width="5.42578125" style="4" customWidth="1"/>
    <col min="4394" max="4608" width="5.7109375" style="4"/>
    <col min="4609" max="4609" width="0" style="4" hidden="1" customWidth="1"/>
    <col min="4610" max="4610" width="10.85546875" style="4" customWidth="1"/>
    <col min="4611" max="4611" width="4.28515625" style="4" customWidth="1"/>
    <col min="4612" max="4612" width="5.5703125" style="4" bestFit="1" customWidth="1"/>
    <col min="4613" max="4613" width="4.140625" style="4" customWidth="1"/>
    <col min="4614" max="4614" width="4.85546875" style="4" customWidth="1"/>
    <col min="4615" max="4615" width="5.140625" style="4" customWidth="1"/>
    <col min="4616" max="4618" width="0" style="4" hidden="1" customWidth="1"/>
    <col min="4619" max="4619" width="5.7109375" style="4" customWidth="1"/>
    <col min="4620" max="4622" width="0" style="4" hidden="1" customWidth="1"/>
    <col min="4623" max="4623" width="5.7109375" style="4" customWidth="1"/>
    <col min="4624" max="4624" width="6.140625" style="4" customWidth="1"/>
    <col min="4625" max="4625" width="17.28515625" style="4" customWidth="1"/>
    <col min="4626" max="4626" width="17.5703125" style="4" customWidth="1"/>
    <col min="4627" max="4627" width="5.7109375" style="4" customWidth="1"/>
    <col min="4628" max="4630" width="0" style="4" hidden="1" customWidth="1"/>
    <col min="4631" max="4631" width="6.140625" style="4" customWidth="1"/>
    <col min="4632" max="4632" width="0" style="4" hidden="1" customWidth="1"/>
    <col min="4633" max="4633" width="6.7109375" style="4" customWidth="1"/>
    <col min="4634" max="4636" width="5.7109375" style="4" customWidth="1"/>
    <col min="4637" max="4646" width="0" style="4" hidden="1" customWidth="1"/>
    <col min="4647" max="4648" width="5.7109375" style="4" customWidth="1"/>
    <col min="4649" max="4649" width="5.42578125" style="4" customWidth="1"/>
    <col min="4650" max="4864" width="5.7109375" style="4"/>
    <col min="4865" max="4865" width="0" style="4" hidden="1" customWidth="1"/>
    <col min="4866" max="4866" width="10.85546875" style="4" customWidth="1"/>
    <col min="4867" max="4867" width="4.28515625" style="4" customWidth="1"/>
    <col min="4868" max="4868" width="5.5703125" style="4" bestFit="1" customWidth="1"/>
    <col min="4869" max="4869" width="4.140625" style="4" customWidth="1"/>
    <col min="4870" max="4870" width="4.85546875" style="4" customWidth="1"/>
    <col min="4871" max="4871" width="5.140625" style="4" customWidth="1"/>
    <col min="4872" max="4874" width="0" style="4" hidden="1" customWidth="1"/>
    <col min="4875" max="4875" width="5.7109375" style="4" customWidth="1"/>
    <col min="4876" max="4878" width="0" style="4" hidden="1" customWidth="1"/>
    <col min="4879" max="4879" width="5.7109375" style="4" customWidth="1"/>
    <col min="4880" max="4880" width="6.140625" style="4" customWidth="1"/>
    <col min="4881" max="4881" width="17.28515625" style="4" customWidth="1"/>
    <col min="4882" max="4882" width="17.5703125" style="4" customWidth="1"/>
    <col min="4883" max="4883" width="5.7109375" style="4" customWidth="1"/>
    <col min="4884" max="4886" width="0" style="4" hidden="1" customWidth="1"/>
    <col min="4887" max="4887" width="6.140625" style="4" customWidth="1"/>
    <col min="4888" max="4888" width="0" style="4" hidden="1" customWidth="1"/>
    <col min="4889" max="4889" width="6.7109375" style="4" customWidth="1"/>
    <col min="4890" max="4892" width="5.7109375" style="4" customWidth="1"/>
    <col min="4893" max="4902" width="0" style="4" hidden="1" customWidth="1"/>
    <col min="4903" max="4904" width="5.7109375" style="4" customWidth="1"/>
    <col min="4905" max="4905" width="5.42578125" style="4" customWidth="1"/>
    <col min="4906" max="5120" width="5.7109375" style="4"/>
    <col min="5121" max="5121" width="0" style="4" hidden="1" customWidth="1"/>
    <col min="5122" max="5122" width="10.85546875" style="4" customWidth="1"/>
    <col min="5123" max="5123" width="4.28515625" style="4" customWidth="1"/>
    <col min="5124" max="5124" width="5.5703125" style="4" bestFit="1" customWidth="1"/>
    <col min="5125" max="5125" width="4.140625" style="4" customWidth="1"/>
    <col min="5126" max="5126" width="4.85546875" style="4" customWidth="1"/>
    <col min="5127" max="5127" width="5.140625" style="4" customWidth="1"/>
    <col min="5128" max="5130" width="0" style="4" hidden="1" customWidth="1"/>
    <col min="5131" max="5131" width="5.7109375" style="4" customWidth="1"/>
    <col min="5132" max="5134" width="0" style="4" hidden="1" customWidth="1"/>
    <col min="5135" max="5135" width="5.7109375" style="4" customWidth="1"/>
    <col min="5136" max="5136" width="6.140625" style="4" customWidth="1"/>
    <col min="5137" max="5137" width="17.28515625" style="4" customWidth="1"/>
    <col min="5138" max="5138" width="17.5703125" style="4" customWidth="1"/>
    <col min="5139" max="5139" width="5.7109375" style="4" customWidth="1"/>
    <col min="5140" max="5142" width="0" style="4" hidden="1" customWidth="1"/>
    <col min="5143" max="5143" width="6.140625" style="4" customWidth="1"/>
    <col min="5144" max="5144" width="0" style="4" hidden="1" customWidth="1"/>
    <col min="5145" max="5145" width="6.7109375" style="4" customWidth="1"/>
    <col min="5146" max="5148" width="5.7109375" style="4" customWidth="1"/>
    <col min="5149" max="5158" width="0" style="4" hidden="1" customWidth="1"/>
    <col min="5159" max="5160" width="5.7109375" style="4" customWidth="1"/>
    <col min="5161" max="5161" width="5.42578125" style="4" customWidth="1"/>
    <col min="5162" max="5376" width="5.7109375" style="4"/>
    <col min="5377" max="5377" width="0" style="4" hidden="1" customWidth="1"/>
    <col min="5378" max="5378" width="10.85546875" style="4" customWidth="1"/>
    <col min="5379" max="5379" width="4.28515625" style="4" customWidth="1"/>
    <col min="5380" max="5380" width="5.5703125" style="4" bestFit="1" customWidth="1"/>
    <col min="5381" max="5381" width="4.140625" style="4" customWidth="1"/>
    <col min="5382" max="5382" width="4.85546875" style="4" customWidth="1"/>
    <col min="5383" max="5383" width="5.140625" style="4" customWidth="1"/>
    <col min="5384" max="5386" width="0" style="4" hidden="1" customWidth="1"/>
    <col min="5387" max="5387" width="5.7109375" style="4" customWidth="1"/>
    <col min="5388" max="5390" width="0" style="4" hidden="1" customWidth="1"/>
    <col min="5391" max="5391" width="5.7109375" style="4" customWidth="1"/>
    <col min="5392" max="5392" width="6.140625" style="4" customWidth="1"/>
    <col min="5393" max="5393" width="17.28515625" style="4" customWidth="1"/>
    <col min="5394" max="5394" width="17.5703125" style="4" customWidth="1"/>
    <col min="5395" max="5395" width="5.7109375" style="4" customWidth="1"/>
    <col min="5396" max="5398" width="0" style="4" hidden="1" customWidth="1"/>
    <col min="5399" max="5399" width="6.140625" style="4" customWidth="1"/>
    <col min="5400" max="5400" width="0" style="4" hidden="1" customWidth="1"/>
    <col min="5401" max="5401" width="6.7109375" style="4" customWidth="1"/>
    <col min="5402" max="5404" width="5.7109375" style="4" customWidth="1"/>
    <col min="5405" max="5414" width="0" style="4" hidden="1" customWidth="1"/>
    <col min="5415" max="5416" width="5.7109375" style="4" customWidth="1"/>
    <col min="5417" max="5417" width="5.42578125" style="4" customWidth="1"/>
    <col min="5418" max="5632" width="5.7109375" style="4"/>
    <col min="5633" max="5633" width="0" style="4" hidden="1" customWidth="1"/>
    <col min="5634" max="5634" width="10.85546875" style="4" customWidth="1"/>
    <col min="5635" max="5635" width="4.28515625" style="4" customWidth="1"/>
    <col min="5636" max="5636" width="5.5703125" style="4" bestFit="1" customWidth="1"/>
    <col min="5637" max="5637" width="4.140625" style="4" customWidth="1"/>
    <col min="5638" max="5638" width="4.85546875" style="4" customWidth="1"/>
    <col min="5639" max="5639" width="5.140625" style="4" customWidth="1"/>
    <col min="5640" max="5642" width="0" style="4" hidden="1" customWidth="1"/>
    <col min="5643" max="5643" width="5.7109375" style="4" customWidth="1"/>
    <col min="5644" max="5646" width="0" style="4" hidden="1" customWidth="1"/>
    <col min="5647" max="5647" width="5.7109375" style="4" customWidth="1"/>
    <col min="5648" max="5648" width="6.140625" style="4" customWidth="1"/>
    <col min="5649" max="5649" width="17.28515625" style="4" customWidth="1"/>
    <col min="5650" max="5650" width="17.5703125" style="4" customWidth="1"/>
    <col min="5651" max="5651" width="5.7109375" style="4" customWidth="1"/>
    <col min="5652" max="5654" width="0" style="4" hidden="1" customWidth="1"/>
    <col min="5655" max="5655" width="6.140625" style="4" customWidth="1"/>
    <col min="5656" max="5656" width="0" style="4" hidden="1" customWidth="1"/>
    <col min="5657" max="5657" width="6.7109375" style="4" customWidth="1"/>
    <col min="5658" max="5660" width="5.7109375" style="4" customWidth="1"/>
    <col min="5661" max="5670" width="0" style="4" hidden="1" customWidth="1"/>
    <col min="5671" max="5672" width="5.7109375" style="4" customWidth="1"/>
    <col min="5673" max="5673" width="5.42578125" style="4" customWidth="1"/>
    <col min="5674" max="5888" width="5.7109375" style="4"/>
    <col min="5889" max="5889" width="0" style="4" hidden="1" customWidth="1"/>
    <col min="5890" max="5890" width="10.85546875" style="4" customWidth="1"/>
    <col min="5891" max="5891" width="4.28515625" style="4" customWidth="1"/>
    <col min="5892" max="5892" width="5.5703125" style="4" bestFit="1" customWidth="1"/>
    <col min="5893" max="5893" width="4.140625" style="4" customWidth="1"/>
    <col min="5894" max="5894" width="4.85546875" style="4" customWidth="1"/>
    <col min="5895" max="5895" width="5.140625" style="4" customWidth="1"/>
    <col min="5896" max="5898" width="0" style="4" hidden="1" customWidth="1"/>
    <col min="5899" max="5899" width="5.7109375" style="4" customWidth="1"/>
    <col min="5900" max="5902" width="0" style="4" hidden="1" customWidth="1"/>
    <col min="5903" max="5903" width="5.7109375" style="4" customWidth="1"/>
    <col min="5904" max="5904" width="6.140625" style="4" customWidth="1"/>
    <col min="5905" max="5905" width="17.28515625" style="4" customWidth="1"/>
    <col min="5906" max="5906" width="17.5703125" style="4" customWidth="1"/>
    <col min="5907" max="5907" width="5.7109375" style="4" customWidth="1"/>
    <col min="5908" max="5910" width="0" style="4" hidden="1" customWidth="1"/>
    <col min="5911" max="5911" width="6.140625" style="4" customWidth="1"/>
    <col min="5912" max="5912" width="0" style="4" hidden="1" customWidth="1"/>
    <col min="5913" max="5913" width="6.7109375" style="4" customWidth="1"/>
    <col min="5914" max="5916" width="5.7109375" style="4" customWidth="1"/>
    <col min="5917" max="5926" width="0" style="4" hidden="1" customWidth="1"/>
    <col min="5927" max="5928" width="5.7109375" style="4" customWidth="1"/>
    <col min="5929" max="5929" width="5.42578125" style="4" customWidth="1"/>
    <col min="5930" max="6144" width="5.7109375" style="4"/>
    <col min="6145" max="6145" width="0" style="4" hidden="1" customWidth="1"/>
    <col min="6146" max="6146" width="10.85546875" style="4" customWidth="1"/>
    <col min="6147" max="6147" width="4.28515625" style="4" customWidth="1"/>
    <col min="6148" max="6148" width="5.5703125" style="4" bestFit="1" customWidth="1"/>
    <col min="6149" max="6149" width="4.140625" style="4" customWidth="1"/>
    <col min="6150" max="6150" width="4.85546875" style="4" customWidth="1"/>
    <col min="6151" max="6151" width="5.140625" style="4" customWidth="1"/>
    <col min="6152" max="6154" width="0" style="4" hidden="1" customWidth="1"/>
    <col min="6155" max="6155" width="5.7109375" style="4" customWidth="1"/>
    <col min="6156" max="6158" width="0" style="4" hidden="1" customWidth="1"/>
    <col min="6159" max="6159" width="5.7109375" style="4" customWidth="1"/>
    <col min="6160" max="6160" width="6.140625" style="4" customWidth="1"/>
    <col min="6161" max="6161" width="17.28515625" style="4" customWidth="1"/>
    <col min="6162" max="6162" width="17.5703125" style="4" customWidth="1"/>
    <col min="6163" max="6163" width="5.7109375" style="4" customWidth="1"/>
    <col min="6164" max="6166" width="0" style="4" hidden="1" customWidth="1"/>
    <col min="6167" max="6167" width="6.140625" style="4" customWidth="1"/>
    <col min="6168" max="6168" width="0" style="4" hidden="1" customWidth="1"/>
    <col min="6169" max="6169" width="6.7109375" style="4" customWidth="1"/>
    <col min="6170" max="6172" width="5.7109375" style="4" customWidth="1"/>
    <col min="6173" max="6182" width="0" style="4" hidden="1" customWidth="1"/>
    <col min="6183" max="6184" width="5.7109375" style="4" customWidth="1"/>
    <col min="6185" max="6185" width="5.42578125" style="4" customWidth="1"/>
    <col min="6186" max="6400" width="5.7109375" style="4"/>
    <col min="6401" max="6401" width="0" style="4" hidden="1" customWidth="1"/>
    <col min="6402" max="6402" width="10.85546875" style="4" customWidth="1"/>
    <col min="6403" max="6403" width="4.28515625" style="4" customWidth="1"/>
    <col min="6404" max="6404" width="5.5703125" style="4" bestFit="1" customWidth="1"/>
    <col min="6405" max="6405" width="4.140625" style="4" customWidth="1"/>
    <col min="6406" max="6406" width="4.85546875" style="4" customWidth="1"/>
    <col min="6407" max="6407" width="5.140625" style="4" customWidth="1"/>
    <col min="6408" max="6410" width="0" style="4" hidden="1" customWidth="1"/>
    <col min="6411" max="6411" width="5.7109375" style="4" customWidth="1"/>
    <col min="6412" max="6414" width="0" style="4" hidden="1" customWidth="1"/>
    <col min="6415" max="6415" width="5.7109375" style="4" customWidth="1"/>
    <col min="6416" max="6416" width="6.140625" style="4" customWidth="1"/>
    <col min="6417" max="6417" width="17.28515625" style="4" customWidth="1"/>
    <col min="6418" max="6418" width="17.5703125" style="4" customWidth="1"/>
    <col min="6419" max="6419" width="5.7109375" style="4" customWidth="1"/>
    <col min="6420" max="6422" width="0" style="4" hidden="1" customWidth="1"/>
    <col min="6423" max="6423" width="6.140625" style="4" customWidth="1"/>
    <col min="6424" max="6424" width="0" style="4" hidden="1" customWidth="1"/>
    <col min="6425" max="6425" width="6.7109375" style="4" customWidth="1"/>
    <col min="6426" max="6428" width="5.7109375" style="4" customWidth="1"/>
    <col min="6429" max="6438" width="0" style="4" hidden="1" customWidth="1"/>
    <col min="6439" max="6440" width="5.7109375" style="4" customWidth="1"/>
    <col min="6441" max="6441" width="5.42578125" style="4" customWidth="1"/>
    <col min="6442" max="6656" width="5.7109375" style="4"/>
    <col min="6657" max="6657" width="0" style="4" hidden="1" customWidth="1"/>
    <col min="6658" max="6658" width="10.85546875" style="4" customWidth="1"/>
    <col min="6659" max="6659" width="4.28515625" style="4" customWidth="1"/>
    <col min="6660" max="6660" width="5.5703125" style="4" bestFit="1" customWidth="1"/>
    <col min="6661" max="6661" width="4.140625" style="4" customWidth="1"/>
    <col min="6662" max="6662" width="4.85546875" style="4" customWidth="1"/>
    <col min="6663" max="6663" width="5.140625" style="4" customWidth="1"/>
    <col min="6664" max="6666" width="0" style="4" hidden="1" customWidth="1"/>
    <col min="6667" max="6667" width="5.7109375" style="4" customWidth="1"/>
    <col min="6668" max="6670" width="0" style="4" hidden="1" customWidth="1"/>
    <col min="6671" max="6671" width="5.7109375" style="4" customWidth="1"/>
    <col min="6672" max="6672" width="6.140625" style="4" customWidth="1"/>
    <col min="6673" max="6673" width="17.28515625" style="4" customWidth="1"/>
    <col min="6674" max="6674" width="17.5703125" style="4" customWidth="1"/>
    <col min="6675" max="6675" width="5.7109375" style="4" customWidth="1"/>
    <col min="6676" max="6678" width="0" style="4" hidden="1" customWidth="1"/>
    <col min="6679" max="6679" width="6.140625" style="4" customWidth="1"/>
    <col min="6680" max="6680" width="0" style="4" hidden="1" customWidth="1"/>
    <col min="6681" max="6681" width="6.7109375" style="4" customWidth="1"/>
    <col min="6682" max="6684" width="5.7109375" style="4" customWidth="1"/>
    <col min="6685" max="6694" width="0" style="4" hidden="1" customWidth="1"/>
    <col min="6695" max="6696" width="5.7109375" style="4" customWidth="1"/>
    <col min="6697" max="6697" width="5.42578125" style="4" customWidth="1"/>
    <col min="6698" max="6912" width="5.7109375" style="4"/>
    <col min="6913" max="6913" width="0" style="4" hidden="1" customWidth="1"/>
    <col min="6914" max="6914" width="10.85546875" style="4" customWidth="1"/>
    <col min="6915" max="6915" width="4.28515625" style="4" customWidth="1"/>
    <col min="6916" max="6916" width="5.5703125" style="4" bestFit="1" customWidth="1"/>
    <col min="6917" max="6917" width="4.140625" style="4" customWidth="1"/>
    <col min="6918" max="6918" width="4.85546875" style="4" customWidth="1"/>
    <col min="6919" max="6919" width="5.140625" style="4" customWidth="1"/>
    <col min="6920" max="6922" width="0" style="4" hidden="1" customWidth="1"/>
    <col min="6923" max="6923" width="5.7109375" style="4" customWidth="1"/>
    <col min="6924" max="6926" width="0" style="4" hidden="1" customWidth="1"/>
    <col min="6927" max="6927" width="5.7109375" style="4" customWidth="1"/>
    <col min="6928" max="6928" width="6.140625" style="4" customWidth="1"/>
    <col min="6929" max="6929" width="17.28515625" style="4" customWidth="1"/>
    <col min="6930" max="6930" width="17.5703125" style="4" customWidth="1"/>
    <col min="6931" max="6931" width="5.7109375" style="4" customWidth="1"/>
    <col min="6932" max="6934" width="0" style="4" hidden="1" customWidth="1"/>
    <col min="6935" max="6935" width="6.140625" style="4" customWidth="1"/>
    <col min="6936" max="6936" width="0" style="4" hidden="1" customWidth="1"/>
    <col min="6937" max="6937" width="6.7109375" style="4" customWidth="1"/>
    <col min="6938" max="6940" width="5.7109375" style="4" customWidth="1"/>
    <col min="6941" max="6950" width="0" style="4" hidden="1" customWidth="1"/>
    <col min="6951" max="6952" width="5.7109375" style="4" customWidth="1"/>
    <col min="6953" max="6953" width="5.42578125" style="4" customWidth="1"/>
    <col min="6954" max="7168" width="5.7109375" style="4"/>
    <col min="7169" max="7169" width="0" style="4" hidden="1" customWidth="1"/>
    <col min="7170" max="7170" width="10.85546875" style="4" customWidth="1"/>
    <col min="7171" max="7171" width="4.28515625" style="4" customWidth="1"/>
    <col min="7172" max="7172" width="5.5703125" style="4" bestFit="1" customWidth="1"/>
    <col min="7173" max="7173" width="4.140625" style="4" customWidth="1"/>
    <col min="7174" max="7174" width="4.85546875" style="4" customWidth="1"/>
    <col min="7175" max="7175" width="5.140625" style="4" customWidth="1"/>
    <col min="7176" max="7178" width="0" style="4" hidden="1" customWidth="1"/>
    <col min="7179" max="7179" width="5.7109375" style="4" customWidth="1"/>
    <col min="7180" max="7182" width="0" style="4" hidden="1" customWidth="1"/>
    <col min="7183" max="7183" width="5.7109375" style="4" customWidth="1"/>
    <col min="7184" max="7184" width="6.140625" style="4" customWidth="1"/>
    <col min="7185" max="7185" width="17.28515625" style="4" customWidth="1"/>
    <col min="7186" max="7186" width="17.5703125" style="4" customWidth="1"/>
    <col min="7187" max="7187" width="5.7109375" style="4" customWidth="1"/>
    <col min="7188" max="7190" width="0" style="4" hidden="1" customWidth="1"/>
    <col min="7191" max="7191" width="6.140625" style="4" customWidth="1"/>
    <col min="7192" max="7192" width="0" style="4" hidden="1" customWidth="1"/>
    <col min="7193" max="7193" width="6.7109375" style="4" customWidth="1"/>
    <col min="7194" max="7196" width="5.7109375" style="4" customWidth="1"/>
    <col min="7197" max="7206" width="0" style="4" hidden="1" customWidth="1"/>
    <col min="7207" max="7208" width="5.7109375" style="4" customWidth="1"/>
    <col min="7209" max="7209" width="5.42578125" style="4" customWidth="1"/>
    <col min="7210" max="7424" width="5.7109375" style="4"/>
    <col min="7425" max="7425" width="0" style="4" hidden="1" customWidth="1"/>
    <col min="7426" max="7426" width="10.85546875" style="4" customWidth="1"/>
    <col min="7427" max="7427" width="4.28515625" style="4" customWidth="1"/>
    <col min="7428" max="7428" width="5.5703125" style="4" bestFit="1" customWidth="1"/>
    <col min="7429" max="7429" width="4.140625" style="4" customWidth="1"/>
    <col min="7430" max="7430" width="4.85546875" style="4" customWidth="1"/>
    <col min="7431" max="7431" width="5.140625" style="4" customWidth="1"/>
    <col min="7432" max="7434" width="0" style="4" hidden="1" customWidth="1"/>
    <col min="7435" max="7435" width="5.7109375" style="4" customWidth="1"/>
    <col min="7436" max="7438" width="0" style="4" hidden="1" customWidth="1"/>
    <col min="7439" max="7439" width="5.7109375" style="4" customWidth="1"/>
    <col min="7440" max="7440" width="6.140625" style="4" customWidth="1"/>
    <col min="7441" max="7441" width="17.28515625" style="4" customWidth="1"/>
    <col min="7442" max="7442" width="17.5703125" style="4" customWidth="1"/>
    <col min="7443" max="7443" width="5.7109375" style="4" customWidth="1"/>
    <col min="7444" max="7446" width="0" style="4" hidden="1" customWidth="1"/>
    <col min="7447" max="7447" width="6.140625" style="4" customWidth="1"/>
    <col min="7448" max="7448" width="0" style="4" hidden="1" customWidth="1"/>
    <col min="7449" max="7449" width="6.7109375" style="4" customWidth="1"/>
    <col min="7450" max="7452" width="5.7109375" style="4" customWidth="1"/>
    <col min="7453" max="7462" width="0" style="4" hidden="1" customWidth="1"/>
    <col min="7463" max="7464" width="5.7109375" style="4" customWidth="1"/>
    <col min="7465" max="7465" width="5.42578125" style="4" customWidth="1"/>
    <col min="7466" max="7680" width="5.7109375" style="4"/>
    <col min="7681" max="7681" width="0" style="4" hidden="1" customWidth="1"/>
    <col min="7682" max="7682" width="10.85546875" style="4" customWidth="1"/>
    <col min="7683" max="7683" width="4.28515625" style="4" customWidth="1"/>
    <col min="7684" max="7684" width="5.5703125" style="4" bestFit="1" customWidth="1"/>
    <col min="7685" max="7685" width="4.140625" style="4" customWidth="1"/>
    <col min="7686" max="7686" width="4.85546875" style="4" customWidth="1"/>
    <col min="7687" max="7687" width="5.140625" style="4" customWidth="1"/>
    <col min="7688" max="7690" width="0" style="4" hidden="1" customWidth="1"/>
    <col min="7691" max="7691" width="5.7109375" style="4" customWidth="1"/>
    <col min="7692" max="7694" width="0" style="4" hidden="1" customWidth="1"/>
    <col min="7695" max="7695" width="5.7109375" style="4" customWidth="1"/>
    <col min="7696" max="7696" width="6.140625" style="4" customWidth="1"/>
    <col min="7697" max="7697" width="17.28515625" style="4" customWidth="1"/>
    <col min="7698" max="7698" width="17.5703125" style="4" customWidth="1"/>
    <col min="7699" max="7699" width="5.7109375" style="4" customWidth="1"/>
    <col min="7700" max="7702" width="0" style="4" hidden="1" customWidth="1"/>
    <col min="7703" max="7703" width="6.140625" style="4" customWidth="1"/>
    <col min="7704" max="7704" width="0" style="4" hidden="1" customWidth="1"/>
    <col min="7705" max="7705" width="6.7109375" style="4" customWidth="1"/>
    <col min="7706" max="7708" width="5.7109375" style="4" customWidth="1"/>
    <col min="7709" max="7718" width="0" style="4" hidden="1" customWidth="1"/>
    <col min="7719" max="7720" width="5.7109375" style="4" customWidth="1"/>
    <col min="7721" max="7721" width="5.42578125" style="4" customWidth="1"/>
    <col min="7722" max="7936" width="5.7109375" style="4"/>
    <col min="7937" max="7937" width="0" style="4" hidden="1" customWidth="1"/>
    <col min="7938" max="7938" width="10.85546875" style="4" customWidth="1"/>
    <col min="7939" max="7939" width="4.28515625" style="4" customWidth="1"/>
    <col min="7940" max="7940" width="5.5703125" style="4" bestFit="1" customWidth="1"/>
    <col min="7941" max="7941" width="4.140625" style="4" customWidth="1"/>
    <col min="7942" max="7942" width="4.85546875" style="4" customWidth="1"/>
    <col min="7943" max="7943" width="5.140625" style="4" customWidth="1"/>
    <col min="7944" max="7946" width="0" style="4" hidden="1" customWidth="1"/>
    <col min="7947" max="7947" width="5.7109375" style="4" customWidth="1"/>
    <col min="7948" max="7950" width="0" style="4" hidden="1" customWidth="1"/>
    <col min="7951" max="7951" width="5.7109375" style="4" customWidth="1"/>
    <col min="7952" max="7952" width="6.140625" style="4" customWidth="1"/>
    <col min="7953" max="7953" width="17.28515625" style="4" customWidth="1"/>
    <col min="7954" max="7954" width="17.5703125" style="4" customWidth="1"/>
    <col min="7955" max="7955" width="5.7109375" style="4" customWidth="1"/>
    <col min="7956" max="7958" width="0" style="4" hidden="1" customWidth="1"/>
    <col min="7959" max="7959" width="6.140625" style="4" customWidth="1"/>
    <col min="7960" max="7960" width="0" style="4" hidden="1" customWidth="1"/>
    <col min="7961" max="7961" width="6.7109375" style="4" customWidth="1"/>
    <col min="7962" max="7964" width="5.7109375" style="4" customWidth="1"/>
    <col min="7965" max="7974" width="0" style="4" hidden="1" customWidth="1"/>
    <col min="7975" max="7976" width="5.7109375" style="4" customWidth="1"/>
    <col min="7977" max="7977" width="5.42578125" style="4" customWidth="1"/>
    <col min="7978" max="8192" width="5.7109375" style="4"/>
    <col min="8193" max="8193" width="0" style="4" hidden="1" customWidth="1"/>
    <col min="8194" max="8194" width="10.85546875" style="4" customWidth="1"/>
    <col min="8195" max="8195" width="4.28515625" style="4" customWidth="1"/>
    <col min="8196" max="8196" width="5.5703125" style="4" bestFit="1" customWidth="1"/>
    <col min="8197" max="8197" width="4.140625" style="4" customWidth="1"/>
    <col min="8198" max="8198" width="4.85546875" style="4" customWidth="1"/>
    <col min="8199" max="8199" width="5.140625" style="4" customWidth="1"/>
    <col min="8200" max="8202" width="0" style="4" hidden="1" customWidth="1"/>
    <col min="8203" max="8203" width="5.7109375" style="4" customWidth="1"/>
    <col min="8204" max="8206" width="0" style="4" hidden="1" customWidth="1"/>
    <col min="8207" max="8207" width="5.7109375" style="4" customWidth="1"/>
    <col min="8208" max="8208" width="6.140625" style="4" customWidth="1"/>
    <col min="8209" max="8209" width="17.28515625" style="4" customWidth="1"/>
    <col min="8210" max="8210" width="17.5703125" style="4" customWidth="1"/>
    <col min="8211" max="8211" width="5.7109375" style="4" customWidth="1"/>
    <col min="8212" max="8214" width="0" style="4" hidden="1" customWidth="1"/>
    <col min="8215" max="8215" width="6.140625" style="4" customWidth="1"/>
    <col min="8216" max="8216" width="0" style="4" hidden="1" customWidth="1"/>
    <col min="8217" max="8217" width="6.7109375" style="4" customWidth="1"/>
    <col min="8218" max="8220" width="5.7109375" style="4" customWidth="1"/>
    <col min="8221" max="8230" width="0" style="4" hidden="1" customWidth="1"/>
    <col min="8231" max="8232" width="5.7109375" style="4" customWidth="1"/>
    <col min="8233" max="8233" width="5.42578125" style="4" customWidth="1"/>
    <col min="8234" max="8448" width="5.7109375" style="4"/>
    <col min="8449" max="8449" width="0" style="4" hidden="1" customWidth="1"/>
    <col min="8450" max="8450" width="10.85546875" style="4" customWidth="1"/>
    <col min="8451" max="8451" width="4.28515625" style="4" customWidth="1"/>
    <col min="8452" max="8452" width="5.5703125" style="4" bestFit="1" customWidth="1"/>
    <col min="8453" max="8453" width="4.140625" style="4" customWidth="1"/>
    <col min="8454" max="8454" width="4.85546875" style="4" customWidth="1"/>
    <col min="8455" max="8455" width="5.140625" style="4" customWidth="1"/>
    <col min="8456" max="8458" width="0" style="4" hidden="1" customWidth="1"/>
    <col min="8459" max="8459" width="5.7109375" style="4" customWidth="1"/>
    <col min="8460" max="8462" width="0" style="4" hidden="1" customWidth="1"/>
    <col min="8463" max="8463" width="5.7109375" style="4" customWidth="1"/>
    <col min="8464" max="8464" width="6.140625" style="4" customWidth="1"/>
    <col min="8465" max="8465" width="17.28515625" style="4" customWidth="1"/>
    <col min="8466" max="8466" width="17.5703125" style="4" customWidth="1"/>
    <col min="8467" max="8467" width="5.7109375" style="4" customWidth="1"/>
    <col min="8468" max="8470" width="0" style="4" hidden="1" customWidth="1"/>
    <col min="8471" max="8471" width="6.140625" style="4" customWidth="1"/>
    <col min="8472" max="8472" width="0" style="4" hidden="1" customWidth="1"/>
    <col min="8473" max="8473" width="6.7109375" style="4" customWidth="1"/>
    <col min="8474" max="8476" width="5.7109375" style="4" customWidth="1"/>
    <col min="8477" max="8486" width="0" style="4" hidden="1" customWidth="1"/>
    <col min="8487" max="8488" width="5.7109375" style="4" customWidth="1"/>
    <col min="8489" max="8489" width="5.42578125" style="4" customWidth="1"/>
    <col min="8490" max="8704" width="5.7109375" style="4"/>
    <col min="8705" max="8705" width="0" style="4" hidden="1" customWidth="1"/>
    <col min="8706" max="8706" width="10.85546875" style="4" customWidth="1"/>
    <col min="8707" max="8707" width="4.28515625" style="4" customWidth="1"/>
    <col min="8708" max="8708" width="5.5703125" style="4" bestFit="1" customWidth="1"/>
    <col min="8709" max="8709" width="4.140625" style="4" customWidth="1"/>
    <col min="8710" max="8710" width="4.85546875" style="4" customWidth="1"/>
    <col min="8711" max="8711" width="5.140625" style="4" customWidth="1"/>
    <col min="8712" max="8714" width="0" style="4" hidden="1" customWidth="1"/>
    <col min="8715" max="8715" width="5.7109375" style="4" customWidth="1"/>
    <col min="8716" max="8718" width="0" style="4" hidden="1" customWidth="1"/>
    <col min="8719" max="8719" width="5.7109375" style="4" customWidth="1"/>
    <col min="8720" max="8720" width="6.140625" style="4" customWidth="1"/>
    <col min="8721" max="8721" width="17.28515625" style="4" customWidth="1"/>
    <col min="8722" max="8722" width="17.5703125" style="4" customWidth="1"/>
    <col min="8723" max="8723" width="5.7109375" style="4" customWidth="1"/>
    <col min="8724" max="8726" width="0" style="4" hidden="1" customWidth="1"/>
    <col min="8727" max="8727" width="6.140625" style="4" customWidth="1"/>
    <col min="8728" max="8728" width="0" style="4" hidden="1" customWidth="1"/>
    <col min="8729" max="8729" width="6.7109375" style="4" customWidth="1"/>
    <col min="8730" max="8732" width="5.7109375" style="4" customWidth="1"/>
    <col min="8733" max="8742" width="0" style="4" hidden="1" customWidth="1"/>
    <col min="8743" max="8744" width="5.7109375" style="4" customWidth="1"/>
    <col min="8745" max="8745" width="5.42578125" style="4" customWidth="1"/>
    <col min="8746" max="8960" width="5.7109375" style="4"/>
    <col min="8961" max="8961" width="0" style="4" hidden="1" customWidth="1"/>
    <col min="8962" max="8962" width="10.85546875" style="4" customWidth="1"/>
    <col min="8963" max="8963" width="4.28515625" style="4" customWidth="1"/>
    <col min="8964" max="8964" width="5.5703125" style="4" bestFit="1" customWidth="1"/>
    <col min="8965" max="8965" width="4.140625" style="4" customWidth="1"/>
    <col min="8966" max="8966" width="4.85546875" style="4" customWidth="1"/>
    <col min="8967" max="8967" width="5.140625" style="4" customWidth="1"/>
    <col min="8968" max="8970" width="0" style="4" hidden="1" customWidth="1"/>
    <col min="8971" max="8971" width="5.7109375" style="4" customWidth="1"/>
    <col min="8972" max="8974" width="0" style="4" hidden="1" customWidth="1"/>
    <col min="8975" max="8975" width="5.7109375" style="4" customWidth="1"/>
    <col min="8976" max="8976" width="6.140625" style="4" customWidth="1"/>
    <col min="8977" max="8977" width="17.28515625" style="4" customWidth="1"/>
    <col min="8978" max="8978" width="17.5703125" style="4" customWidth="1"/>
    <col min="8979" max="8979" width="5.7109375" style="4" customWidth="1"/>
    <col min="8980" max="8982" width="0" style="4" hidden="1" customWidth="1"/>
    <col min="8983" max="8983" width="6.140625" style="4" customWidth="1"/>
    <col min="8984" max="8984" width="0" style="4" hidden="1" customWidth="1"/>
    <col min="8985" max="8985" width="6.7109375" style="4" customWidth="1"/>
    <col min="8986" max="8988" width="5.7109375" style="4" customWidth="1"/>
    <col min="8989" max="8998" width="0" style="4" hidden="1" customWidth="1"/>
    <col min="8999" max="9000" width="5.7109375" style="4" customWidth="1"/>
    <col min="9001" max="9001" width="5.42578125" style="4" customWidth="1"/>
    <col min="9002" max="9216" width="5.7109375" style="4"/>
    <col min="9217" max="9217" width="0" style="4" hidden="1" customWidth="1"/>
    <col min="9218" max="9218" width="10.85546875" style="4" customWidth="1"/>
    <col min="9219" max="9219" width="4.28515625" style="4" customWidth="1"/>
    <col min="9220" max="9220" width="5.5703125" style="4" bestFit="1" customWidth="1"/>
    <col min="9221" max="9221" width="4.140625" style="4" customWidth="1"/>
    <col min="9222" max="9222" width="4.85546875" style="4" customWidth="1"/>
    <col min="9223" max="9223" width="5.140625" style="4" customWidth="1"/>
    <col min="9224" max="9226" width="0" style="4" hidden="1" customWidth="1"/>
    <col min="9227" max="9227" width="5.7109375" style="4" customWidth="1"/>
    <col min="9228" max="9230" width="0" style="4" hidden="1" customWidth="1"/>
    <col min="9231" max="9231" width="5.7109375" style="4" customWidth="1"/>
    <col min="9232" max="9232" width="6.140625" style="4" customWidth="1"/>
    <col min="9233" max="9233" width="17.28515625" style="4" customWidth="1"/>
    <col min="9234" max="9234" width="17.5703125" style="4" customWidth="1"/>
    <col min="9235" max="9235" width="5.7109375" style="4" customWidth="1"/>
    <col min="9236" max="9238" width="0" style="4" hidden="1" customWidth="1"/>
    <col min="9239" max="9239" width="6.140625" style="4" customWidth="1"/>
    <col min="9240" max="9240" width="0" style="4" hidden="1" customWidth="1"/>
    <col min="9241" max="9241" width="6.7109375" style="4" customWidth="1"/>
    <col min="9242" max="9244" width="5.7109375" style="4" customWidth="1"/>
    <col min="9245" max="9254" width="0" style="4" hidden="1" customWidth="1"/>
    <col min="9255" max="9256" width="5.7109375" style="4" customWidth="1"/>
    <col min="9257" max="9257" width="5.42578125" style="4" customWidth="1"/>
    <col min="9258" max="9472" width="5.7109375" style="4"/>
    <col min="9473" max="9473" width="0" style="4" hidden="1" customWidth="1"/>
    <col min="9474" max="9474" width="10.85546875" style="4" customWidth="1"/>
    <col min="9475" max="9475" width="4.28515625" style="4" customWidth="1"/>
    <col min="9476" max="9476" width="5.5703125" style="4" bestFit="1" customWidth="1"/>
    <col min="9477" max="9477" width="4.140625" style="4" customWidth="1"/>
    <col min="9478" max="9478" width="4.85546875" style="4" customWidth="1"/>
    <col min="9479" max="9479" width="5.140625" style="4" customWidth="1"/>
    <col min="9480" max="9482" width="0" style="4" hidden="1" customWidth="1"/>
    <col min="9483" max="9483" width="5.7109375" style="4" customWidth="1"/>
    <col min="9484" max="9486" width="0" style="4" hidden="1" customWidth="1"/>
    <col min="9487" max="9487" width="5.7109375" style="4" customWidth="1"/>
    <col min="9488" max="9488" width="6.140625" style="4" customWidth="1"/>
    <col min="9489" max="9489" width="17.28515625" style="4" customWidth="1"/>
    <col min="9490" max="9490" width="17.5703125" style="4" customWidth="1"/>
    <col min="9491" max="9491" width="5.7109375" style="4" customWidth="1"/>
    <col min="9492" max="9494" width="0" style="4" hidden="1" customWidth="1"/>
    <col min="9495" max="9495" width="6.140625" style="4" customWidth="1"/>
    <col min="9496" max="9496" width="0" style="4" hidden="1" customWidth="1"/>
    <col min="9497" max="9497" width="6.7109375" style="4" customWidth="1"/>
    <col min="9498" max="9500" width="5.7109375" style="4" customWidth="1"/>
    <col min="9501" max="9510" width="0" style="4" hidden="1" customWidth="1"/>
    <col min="9511" max="9512" width="5.7109375" style="4" customWidth="1"/>
    <col min="9513" max="9513" width="5.42578125" style="4" customWidth="1"/>
    <col min="9514" max="9728" width="5.7109375" style="4"/>
    <col min="9729" max="9729" width="0" style="4" hidden="1" customWidth="1"/>
    <col min="9730" max="9730" width="10.85546875" style="4" customWidth="1"/>
    <col min="9731" max="9731" width="4.28515625" style="4" customWidth="1"/>
    <col min="9732" max="9732" width="5.5703125" style="4" bestFit="1" customWidth="1"/>
    <col min="9733" max="9733" width="4.140625" style="4" customWidth="1"/>
    <col min="9734" max="9734" width="4.85546875" style="4" customWidth="1"/>
    <col min="9735" max="9735" width="5.140625" style="4" customWidth="1"/>
    <col min="9736" max="9738" width="0" style="4" hidden="1" customWidth="1"/>
    <col min="9739" max="9739" width="5.7109375" style="4" customWidth="1"/>
    <col min="9740" max="9742" width="0" style="4" hidden="1" customWidth="1"/>
    <col min="9743" max="9743" width="5.7109375" style="4" customWidth="1"/>
    <col min="9744" max="9744" width="6.140625" style="4" customWidth="1"/>
    <col min="9745" max="9745" width="17.28515625" style="4" customWidth="1"/>
    <col min="9746" max="9746" width="17.5703125" style="4" customWidth="1"/>
    <col min="9747" max="9747" width="5.7109375" style="4" customWidth="1"/>
    <col min="9748" max="9750" width="0" style="4" hidden="1" customWidth="1"/>
    <col min="9751" max="9751" width="6.140625" style="4" customWidth="1"/>
    <col min="9752" max="9752" width="0" style="4" hidden="1" customWidth="1"/>
    <col min="9753" max="9753" width="6.7109375" style="4" customWidth="1"/>
    <col min="9754" max="9756" width="5.7109375" style="4" customWidth="1"/>
    <col min="9757" max="9766" width="0" style="4" hidden="1" customWidth="1"/>
    <col min="9767" max="9768" width="5.7109375" style="4" customWidth="1"/>
    <col min="9769" max="9769" width="5.42578125" style="4" customWidth="1"/>
    <col min="9770" max="9984" width="5.7109375" style="4"/>
    <col min="9985" max="9985" width="0" style="4" hidden="1" customWidth="1"/>
    <col min="9986" max="9986" width="10.85546875" style="4" customWidth="1"/>
    <col min="9987" max="9987" width="4.28515625" style="4" customWidth="1"/>
    <col min="9988" max="9988" width="5.5703125" style="4" bestFit="1" customWidth="1"/>
    <col min="9989" max="9989" width="4.140625" style="4" customWidth="1"/>
    <col min="9990" max="9990" width="4.85546875" style="4" customWidth="1"/>
    <col min="9991" max="9991" width="5.140625" style="4" customWidth="1"/>
    <col min="9992" max="9994" width="0" style="4" hidden="1" customWidth="1"/>
    <col min="9995" max="9995" width="5.7109375" style="4" customWidth="1"/>
    <col min="9996" max="9998" width="0" style="4" hidden="1" customWidth="1"/>
    <col min="9999" max="9999" width="5.7109375" style="4" customWidth="1"/>
    <col min="10000" max="10000" width="6.140625" style="4" customWidth="1"/>
    <col min="10001" max="10001" width="17.28515625" style="4" customWidth="1"/>
    <col min="10002" max="10002" width="17.5703125" style="4" customWidth="1"/>
    <col min="10003" max="10003" width="5.7109375" style="4" customWidth="1"/>
    <col min="10004" max="10006" width="0" style="4" hidden="1" customWidth="1"/>
    <col min="10007" max="10007" width="6.140625" style="4" customWidth="1"/>
    <col min="10008" max="10008" width="0" style="4" hidden="1" customWidth="1"/>
    <col min="10009" max="10009" width="6.7109375" style="4" customWidth="1"/>
    <col min="10010" max="10012" width="5.7109375" style="4" customWidth="1"/>
    <col min="10013" max="10022" width="0" style="4" hidden="1" customWidth="1"/>
    <col min="10023" max="10024" width="5.7109375" style="4" customWidth="1"/>
    <col min="10025" max="10025" width="5.42578125" style="4" customWidth="1"/>
    <col min="10026" max="10240" width="5.7109375" style="4"/>
    <col min="10241" max="10241" width="0" style="4" hidden="1" customWidth="1"/>
    <col min="10242" max="10242" width="10.85546875" style="4" customWidth="1"/>
    <col min="10243" max="10243" width="4.28515625" style="4" customWidth="1"/>
    <col min="10244" max="10244" width="5.5703125" style="4" bestFit="1" customWidth="1"/>
    <col min="10245" max="10245" width="4.140625" style="4" customWidth="1"/>
    <col min="10246" max="10246" width="4.85546875" style="4" customWidth="1"/>
    <col min="10247" max="10247" width="5.140625" style="4" customWidth="1"/>
    <col min="10248" max="10250" width="0" style="4" hidden="1" customWidth="1"/>
    <col min="10251" max="10251" width="5.7109375" style="4" customWidth="1"/>
    <col min="10252" max="10254" width="0" style="4" hidden="1" customWidth="1"/>
    <col min="10255" max="10255" width="5.7109375" style="4" customWidth="1"/>
    <col min="10256" max="10256" width="6.140625" style="4" customWidth="1"/>
    <col min="10257" max="10257" width="17.28515625" style="4" customWidth="1"/>
    <col min="10258" max="10258" width="17.5703125" style="4" customWidth="1"/>
    <col min="10259" max="10259" width="5.7109375" style="4" customWidth="1"/>
    <col min="10260" max="10262" width="0" style="4" hidden="1" customWidth="1"/>
    <col min="10263" max="10263" width="6.140625" style="4" customWidth="1"/>
    <col min="10264" max="10264" width="0" style="4" hidden="1" customWidth="1"/>
    <col min="10265" max="10265" width="6.7109375" style="4" customWidth="1"/>
    <col min="10266" max="10268" width="5.7109375" style="4" customWidth="1"/>
    <col min="10269" max="10278" width="0" style="4" hidden="1" customWidth="1"/>
    <col min="10279" max="10280" width="5.7109375" style="4" customWidth="1"/>
    <col min="10281" max="10281" width="5.42578125" style="4" customWidth="1"/>
    <col min="10282" max="10496" width="5.7109375" style="4"/>
    <col min="10497" max="10497" width="0" style="4" hidden="1" customWidth="1"/>
    <col min="10498" max="10498" width="10.85546875" style="4" customWidth="1"/>
    <col min="10499" max="10499" width="4.28515625" style="4" customWidth="1"/>
    <col min="10500" max="10500" width="5.5703125" style="4" bestFit="1" customWidth="1"/>
    <col min="10501" max="10501" width="4.140625" style="4" customWidth="1"/>
    <col min="10502" max="10502" width="4.85546875" style="4" customWidth="1"/>
    <col min="10503" max="10503" width="5.140625" style="4" customWidth="1"/>
    <col min="10504" max="10506" width="0" style="4" hidden="1" customWidth="1"/>
    <col min="10507" max="10507" width="5.7109375" style="4" customWidth="1"/>
    <col min="10508" max="10510" width="0" style="4" hidden="1" customWidth="1"/>
    <col min="10511" max="10511" width="5.7109375" style="4" customWidth="1"/>
    <col min="10512" max="10512" width="6.140625" style="4" customWidth="1"/>
    <col min="10513" max="10513" width="17.28515625" style="4" customWidth="1"/>
    <col min="10514" max="10514" width="17.5703125" style="4" customWidth="1"/>
    <col min="10515" max="10515" width="5.7109375" style="4" customWidth="1"/>
    <col min="10516" max="10518" width="0" style="4" hidden="1" customWidth="1"/>
    <col min="10519" max="10519" width="6.140625" style="4" customWidth="1"/>
    <col min="10520" max="10520" width="0" style="4" hidden="1" customWidth="1"/>
    <col min="10521" max="10521" width="6.7109375" style="4" customWidth="1"/>
    <col min="10522" max="10524" width="5.7109375" style="4" customWidth="1"/>
    <col min="10525" max="10534" width="0" style="4" hidden="1" customWidth="1"/>
    <col min="10535" max="10536" width="5.7109375" style="4" customWidth="1"/>
    <col min="10537" max="10537" width="5.42578125" style="4" customWidth="1"/>
    <col min="10538" max="10752" width="5.7109375" style="4"/>
    <col min="10753" max="10753" width="0" style="4" hidden="1" customWidth="1"/>
    <col min="10754" max="10754" width="10.85546875" style="4" customWidth="1"/>
    <col min="10755" max="10755" width="4.28515625" style="4" customWidth="1"/>
    <col min="10756" max="10756" width="5.5703125" style="4" bestFit="1" customWidth="1"/>
    <col min="10757" max="10757" width="4.140625" style="4" customWidth="1"/>
    <col min="10758" max="10758" width="4.85546875" style="4" customWidth="1"/>
    <col min="10759" max="10759" width="5.140625" style="4" customWidth="1"/>
    <col min="10760" max="10762" width="0" style="4" hidden="1" customWidth="1"/>
    <col min="10763" max="10763" width="5.7109375" style="4" customWidth="1"/>
    <col min="10764" max="10766" width="0" style="4" hidden="1" customWidth="1"/>
    <col min="10767" max="10767" width="5.7109375" style="4" customWidth="1"/>
    <col min="10768" max="10768" width="6.140625" style="4" customWidth="1"/>
    <col min="10769" max="10769" width="17.28515625" style="4" customWidth="1"/>
    <col min="10770" max="10770" width="17.5703125" style="4" customWidth="1"/>
    <col min="10771" max="10771" width="5.7109375" style="4" customWidth="1"/>
    <col min="10772" max="10774" width="0" style="4" hidden="1" customWidth="1"/>
    <col min="10775" max="10775" width="6.140625" style="4" customWidth="1"/>
    <col min="10776" max="10776" width="0" style="4" hidden="1" customWidth="1"/>
    <col min="10777" max="10777" width="6.7109375" style="4" customWidth="1"/>
    <col min="10778" max="10780" width="5.7109375" style="4" customWidth="1"/>
    <col min="10781" max="10790" width="0" style="4" hidden="1" customWidth="1"/>
    <col min="10791" max="10792" width="5.7109375" style="4" customWidth="1"/>
    <col min="10793" max="10793" width="5.42578125" style="4" customWidth="1"/>
    <col min="10794" max="11008" width="5.7109375" style="4"/>
    <col min="11009" max="11009" width="0" style="4" hidden="1" customWidth="1"/>
    <col min="11010" max="11010" width="10.85546875" style="4" customWidth="1"/>
    <col min="11011" max="11011" width="4.28515625" style="4" customWidth="1"/>
    <col min="11012" max="11012" width="5.5703125" style="4" bestFit="1" customWidth="1"/>
    <col min="11013" max="11013" width="4.140625" style="4" customWidth="1"/>
    <col min="11014" max="11014" width="4.85546875" style="4" customWidth="1"/>
    <col min="11015" max="11015" width="5.140625" style="4" customWidth="1"/>
    <col min="11016" max="11018" width="0" style="4" hidden="1" customWidth="1"/>
    <col min="11019" max="11019" width="5.7109375" style="4" customWidth="1"/>
    <col min="11020" max="11022" width="0" style="4" hidden="1" customWidth="1"/>
    <col min="11023" max="11023" width="5.7109375" style="4" customWidth="1"/>
    <col min="11024" max="11024" width="6.140625" style="4" customWidth="1"/>
    <col min="11025" max="11025" width="17.28515625" style="4" customWidth="1"/>
    <col min="11026" max="11026" width="17.5703125" style="4" customWidth="1"/>
    <col min="11027" max="11027" width="5.7109375" style="4" customWidth="1"/>
    <col min="11028" max="11030" width="0" style="4" hidden="1" customWidth="1"/>
    <col min="11031" max="11031" width="6.140625" style="4" customWidth="1"/>
    <col min="11032" max="11032" width="0" style="4" hidden="1" customWidth="1"/>
    <col min="11033" max="11033" width="6.7109375" style="4" customWidth="1"/>
    <col min="11034" max="11036" width="5.7109375" style="4" customWidth="1"/>
    <col min="11037" max="11046" width="0" style="4" hidden="1" customWidth="1"/>
    <col min="11047" max="11048" width="5.7109375" style="4" customWidth="1"/>
    <col min="11049" max="11049" width="5.42578125" style="4" customWidth="1"/>
    <col min="11050" max="11264" width="5.7109375" style="4"/>
    <col min="11265" max="11265" width="0" style="4" hidden="1" customWidth="1"/>
    <col min="11266" max="11266" width="10.85546875" style="4" customWidth="1"/>
    <col min="11267" max="11267" width="4.28515625" style="4" customWidth="1"/>
    <col min="11268" max="11268" width="5.5703125" style="4" bestFit="1" customWidth="1"/>
    <col min="11269" max="11269" width="4.140625" style="4" customWidth="1"/>
    <col min="11270" max="11270" width="4.85546875" style="4" customWidth="1"/>
    <col min="11271" max="11271" width="5.140625" style="4" customWidth="1"/>
    <col min="11272" max="11274" width="0" style="4" hidden="1" customWidth="1"/>
    <col min="11275" max="11275" width="5.7109375" style="4" customWidth="1"/>
    <col min="11276" max="11278" width="0" style="4" hidden="1" customWidth="1"/>
    <col min="11279" max="11279" width="5.7109375" style="4" customWidth="1"/>
    <col min="11280" max="11280" width="6.140625" style="4" customWidth="1"/>
    <col min="11281" max="11281" width="17.28515625" style="4" customWidth="1"/>
    <col min="11282" max="11282" width="17.5703125" style="4" customWidth="1"/>
    <col min="11283" max="11283" width="5.7109375" style="4" customWidth="1"/>
    <col min="11284" max="11286" width="0" style="4" hidden="1" customWidth="1"/>
    <col min="11287" max="11287" width="6.140625" style="4" customWidth="1"/>
    <col min="11288" max="11288" width="0" style="4" hidden="1" customWidth="1"/>
    <col min="11289" max="11289" width="6.7109375" style="4" customWidth="1"/>
    <col min="11290" max="11292" width="5.7109375" style="4" customWidth="1"/>
    <col min="11293" max="11302" width="0" style="4" hidden="1" customWidth="1"/>
    <col min="11303" max="11304" width="5.7109375" style="4" customWidth="1"/>
    <col min="11305" max="11305" width="5.42578125" style="4" customWidth="1"/>
    <col min="11306" max="11520" width="5.7109375" style="4"/>
    <col min="11521" max="11521" width="0" style="4" hidden="1" customWidth="1"/>
    <col min="11522" max="11522" width="10.85546875" style="4" customWidth="1"/>
    <col min="11523" max="11523" width="4.28515625" style="4" customWidth="1"/>
    <col min="11524" max="11524" width="5.5703125" style="4" bestFit="1" customWidth="1"/>
    <col min="11525" max="11525" width="4.140625" style="4" customWidth="1"/>
    <col min="11526" max="11526" width="4.85546875" style="4" customWidth="1"/>
    <col min="11527" max="11527" width="5.140625" style="4" customWidth="1"/>
    <col min="11528" max="11530" width="0" style="4" hidden="1" customWidth="1"/>
    <col min="11531" max="11531" width="5.7109375" style="4" customWidth="1"/>
    <col min="11532" max="11534" width="0" style="4" hidden="1" customWidth="1"/>
    <col min="11535" max="11535" width="5.7109375" style="4" customWidth="1"/>
    <col min="11536" max="11536" width="6.140625" style="4" customWidth="1"/>
    <col min="11537" max="11537" width="17.28515625" style="4" customWidth="1"/>
    <col min="11538" max="11538" width="17.5703125" style="4" customWidth="1"/>
    <col min="11539" max="11539" width="5.7109375" style="4" customWidth="1"/>
    <col min="11540" max="11542" width="0" style="4" hidden="1" customWidth="1"/>
    <col min="11543" max="11543" width="6.140625" style="4" customWidth="1"/>
    <col min="11544" max="11544" width="0" style="4" hidden="1" customWidth="1"/>
    <col min="11545" max="11545" width="6.7109375" style="4" customWidth="1"/>
    <col min="11546" max="11548" width="5.7109375" style="4" customWidth="1"/>
    <col min="11549" max="11558" width="0" style="4" hidden="1" customWidth="1"/>
    <col min="11559" max="11560" width="5.7109375" style="4" customWidth="1"/>
    <col min="11561" max="11561" width="5.42578125" style="4" customWidth="1"/>
    <col min="11562" max="11776" width="5.7109375" style="4"/>
    <col min="11777" max="11777" width="0" style="4" hidden="1" customWidth="1"/>
    <col min="11778" max="11778" width="10.85546875" style="4" customWidth="1"/>
    <col min="11779" max="11779" width="4.28515625" style="4" customWidth="1"/>
    <col min="11780" max="11780" width="5.5703125" style="4" bestFit="1" customWidth="1"/>
    <col min="11781" max="11781" width="4.140625" style="4" customWidth="1"/>
    <col min="11782" max="11782" width="4.85546875" style="4" customWidth="1"/>
    <col min="11783" max="11783" width="5.140625" style="4" customWidth="1"/>
    <col min="11784" max="11786" width="0" style="4" hidden="1" customWidth="1"/>
    <col min="11787" max="11787" width="5.7109375" style="4" customWidth="1"/>
    <col min="11788" max="11790" width="0" style="4" hidden="1" customWidth="1"/>
    <col min="11791" max="11791" width="5.7109375" style="4" customWidth="1"/>
    <col min="11792" max="11792" width="6.140625" style="4" customWidth="1"/>
    <col min="11793" max="11793" width="17.28515625" style="4" customWidth="1"/>
    <col min="11794" max="11794" width="17.5703125" style="4" customWidth="1"/>
    <col min="11795" max="11795" width="5.7109375" style="4" customWidth="1"/>
    <col min="11796" max="11798" width="0" style="4" hidden="1" customWidth="1"/>
    <col min="11799" max="11799" width="6.140625" style="4" customWidth="1"/>
    <col min="11800" max="11800" width="0" style="4" hidden="1" customWidth="1"/>
    <col min="11801" max="11801" width="6.7109375" style="4" customWidth="1"/>
    <col min="11802" max="11804" width="5.7109375" style="4" customWidth="1"/>
    <col min="11805" max="11814" width="0" style="4" hidden="1" customWidth="1"/>
    <col min="11815" max="11816" width="5.7109375" style="4" customWidth="1"/>
    <col min="11817" max="11817" width="5.42578125" style="4" customWidth="1"/>
    <col min="11818" max="12032" width="5.7109375" style="4"/>
    <col min="12033" max="12033" width="0" style="4" hidden="1" customWidth="1"/>
    <col min="12034" max="12034" width="10.85546875" style="4" customWidth="1"/>
    <col min="12035" max="12035" width="4.28515625" style="4" customWidth="1"/>
    <col min="12036" max="12036" width="5.5703125" style="4" bestFit="1" customWidth="1"/>
    <col min="12037" max="12037" width="4.140625" style="4" customWidth="1"/>
    <col min="12038" max="12038" width="4.85546875" style="4" customWidth="1"/>
    <col min="12039" max="12039" width="5.140625" style="4" customWidth="1"/>
    <col min="12040" max="12042" width="0" style="4" hidden="1" customWidth="1"/>
    <col min="12043" max="12043" width="5.7109375" style="4" customWidth="1"/>
    <col min="12044" max="12046" width="0" style="4" hidden="1" customWidth="1"/>
    <col min="12047" max="12047" width="5.7109375" style="4" customWidth="1"/>
    <col min="12048" max="12048" width="6.140625" style="4" customWidth="1"/>
    <col min="12049" max="12049" width="17.28515625" style="4" customWidth="1"/>
    <col min="12050" max="12050" width="17.5703125" style="4" customWidth="1"/>
    <col min="12051" max="12051" width="5.7109375" style="4" customWidth="1"/>
    <col min="12052" max="12054" width="0" style="4" hidden="1" customWidth="1"/>
    <col min="12055" max="12055" width="6.140625" style="4" customWidth="1"/>
    <col min="12056" max="12056" width="0" style="4" hidden="1" customWidth="1"/>
    <col min="12057" max="12057" width="6.7109375" style="4" customWidth="1"/>
    <col min="12058" max="12060" width="5.7109375" style="4" customWidth="1"/>
    <col min="12061" max="12070" width="0" style="4" hidden="1" customWidth="1"/>
    <col min="12071" max="12072" width="5.7109375" style="4" customWidth="1"/>
    <col min="12073" max="12073" width="5.42578125" style="4" customWidth="1"/>
    <col min="12074" max="12288" width="5.7109375" style="4"/>
    <col min="12289" max="12289" width="0" style="4" hidden="1" customWidth="1"/>
    <col min="12290" max="12290" width="10.85546875" style="4" customWidth="1"/>
    <col min="12291" max="12291" width="4.28515625" style="4" customWidth="1"/>
    <col min="12292" max="12292" width="5.5703125" style="4" bestFit="1" customWidth="1"/>
    <col min="12293" max="12293" width="4.140625" style="4" customWidth="1"/>
    <col min="12294" max="12294" width="4.85546875" style="4" customWidth="1"/>
    <col min="12295" max="12295" width="5.140625" style="4" customWidth="1"/>
    <col min="12296" max="12298" width="0" style="4" hidden="1" customWidth="1"/>
    <col min="12299" max="12299" width="5.7109375" style="4" customWidth="1"/>
    <col min="12300" max="12302" width="0" style="4" hidden="1" customWidth="1"/>
    <col min="12303" max="12303" width="5.7109375" style="4" customWidth="1"/>
    <col min="12304" max="12304" width="6.140625" style="4" customWidth="1"/>
    <col min="12305" max="12305" width="17.28515625" style="4" customWidth="1"/>
    <col min="12306" max="12306" width="17.5703125" style="4" customWidth="1"/>
    <col min="12307" max="12307" width="5.7109375" style="4" customWidth="1"/>
    <col min="12308" max="12310" width="0" style="4" hidden="1" customWidth="1"/>
    <col min="12311" max="12311" width="6.140625" style="4" customWidth="1"/>
    <col min="12312" max="12312" width="0" style="4" hidden="1" customWidth="1"/>
    <col min="12313" max="12313" width="6.7109375" style="4" customWidth="1"/>
    <col min="12314" max="12316" width="5.7109375" style="4" customWidth="1"/>
    <col min="12317" max="12326" width="0" style="4" hidden="1" customWidth="1"/>
    <col min="12327" max="12328" width="5.7109375" style="4" customWidth="1"/>
    <col min="12329" max="12329" width="5.42578125" style="4" customWidth="1"/>
    <col min="12330" max="12544" width="5.7109375" style="4"/>
    <col min="12545" max="12545" width="0" style="4" hidden="1" customWidth="1"/>
    <col min="12546" max="12546" width="10.85546875" style="4" customWidth="1"/>
    <col min="12547" max="12547" width="4.28515625" style="4" customWidth="1"/>
    <col min="12548" max="12548" width="5.5703125" style="4" bestFit="1" customWidth="1"/>
    <col min="12549" max="12549" width="4.140625" style="4" customWidth="1"/>
    <col min="12550" max="12550" width="4.85546875" style="4" customWidth="1"/>
    <col min="12551" max="12551" width="5.140625" style="4" customWidth="1"/>
    <col min="12552" max="12554" width="0" style="4" hidden="1" customWidth="1"/>
    <col min="12555" max="12555" width="5.7109375" style="4" customWidth="1"/>
    <col min="12556" max="12558" width="0" style="4" hidden="1" customWidth="1"/>
    <col min="12559" max="12559" width="5.7109375" style="4" customWidth="1"/>
    <col min="12560" max="12560" width="6.140625" style="4" customWidth="1"/>
    <col min="12561" max="12561" width="17.28515625" style="4" customWidth="1"/>
    <col min="12562" max="12562" width="17.5703125" style="4" customWidth="1"/>
    <col min="12563" max="12563" width="5.7109375" style="4" customWidth="1"/>
    <col min="12564" max="12566" width="0" style="4" hidden="1" customWidth="1"/>
    <col min="12567" max="12567" width="6.140625" style="4" customWidth="1"/>
    <col min="12568" max="12568" width="0" style="4" hidden="1" customWidth="1"/>
    <col min="12569" max="12569" width="6.7109375" style="4" customWidth="1"/>
    <col min="12570" max="12572" width="5.7109375" style="4" customWidth="1"/>
    <col min="12573" max="12582" width="0" style="4" hidden="1" customWidth="1"/>
    <col min="12583" max="12584" width="5.7109375" style="4" customWidth="1"/>
    <col min="12585" max="12585" width="5.42578125" style="4" customWidth="1"/>
    <col min="12586" max="12800" width="5.7109375" style="4"/>
    <col min="12801" max="12801" width="0" style="4" hidden="1" customWidth="1"/>
    <col min="12802" max="12802" width="10.85546875" style="4" customWidth="1"/>
    <col min="12803" max="12803" width="4.28515625" style="4" customWidth="1"/>
    <col min="12804" max="12804" width="5.5703125" style="4" bestFit="1" customWidth="1"/>
    <col min="12805" max="12805" width="4.140625" style="4" customWidth="1"/>
    <col min="12806" max="12806" width="4.85546875" style="4" customWidth="1"/>
    <col min="12807" max="12807" width="5.140625" style="4" customWidth="1"/>
    <col min="12808" max="12810" width="0" style="4" hidden="1" customWidth="1"/>
    <col min="12811" max="12811" width="5.7109375" style="4" customWidth="1"/>
    <col min="12812" max="12814" width="0" style="4" hidden="1" customWidth="1"/>
    <col min="12815" max="12815" width="5.7109375" style="4" customWidth="1"/>
    <col min="12816" max="12816" width="6.140625" style="4" customWidth="1"/>
    <col min="12817" max="12817" width="17.28515625" style="4" customWidth="1"/>
    <col min="12818" max="12818" width="17.5703125" style="4" customWidth="1"/>
    <col min="12819" max="12819" width="5.7109375" style="4" customWidth="1"/>
    <col min="12820" max="12822" width="0" style="4" hidden="1" customWidth="1"/>
    <col min="12823" max="12823" width="6.140625" style="4" customWidth="1"/>
    <col min="12824" max="12824" width="0" style="4" hidden="1" customWidth="1"/>
    <col min="12825" max="12825" width="6.7109375" style="4" customWidth="1"/>
    <col min="12826" max="12828" width="5.7109375" style="4" customWidth="1"/>
    <col min="12829" max="12838" width="0" style="4" hidden="1" customWidth="1"/>
    <col min="12839" max="12840" width="5.7109375" style="4" customWidth="1"/>
    <col min="12841" max="12841" width="5.42578125" style="4" customWidth="1"/>
    <col min="12842" max="13056" width="5.7109375" style="4"/>
    <col min="13057" max="13057" width="0" style="4" hidden="1" customWidth="1"/>
    <col min="13058" max="13058" width="10.85546875" style="4" customWidth="1"/>
    <col min="13059" max="13059" width="4.28515625" style="4" customWidth="1"/>
    <col min="13060" max="13060" width="5.5703125" style="4" bestFit="1" customWidth="1"/>
    <col min="13061" max="13061" width="4.140625" style="4" customWidth="1"/>
    <col min="13062" max="13062" width="4.85546875" style="4" customWidth="1"/>
    <col min="13063" max="13063" width="5.140625" style="4" customWidth="1"/>
    <col min="13064" max="13066" width="0" style="4" hidden="1" customWidth="1"/>
    <col min="13067" max="13067" width="5.7109375" style="4" customWidth="1"/>
    <col min="13068" max="13070" width="0" style="4" hidden="1" customWidth="1"/>
    <col min="13071" max="13071" width="5.7109375" style="4" customWidth="1"/>
    <col min="13072" max="13072" width="6.140625" style="4" customWidth="1"/>
    <col min="13073" max="13073" width="17.28515625" style="4" customWidth="1"/>
    <col min="13074" max="13074" width="17.5703125" style="4" customWidth="1"/>
    <col min="13075" max="13075" width="5.7109375" style="4" customWidth="1"/>
    <col min="13076" max="13078" width="0" style="4" hidden="1" customWidth="1"/>
    <col min="13079" max="13079" width="6.140625" style="4" customWidth="1"/>
    <col min="13080" max="13080" width="0" style="4" hidden="1" customWidth="1"/>
    <col min="13081" max="13081" width="6.7109375" style="4" customWidth="1"/>
    <col min="13082" max="13084" width="5.7109375" style="4" customWidth="1"/>
    <col min="13085" max="13094" width="0" style="4" hidden="1" customWidth="1"/>
    <col min="13095" max="13096" width="5.7109375" style="4" customWidth="1"/>
    <col min="13097" max="13097" width="5.42578125" style="4" customWidth="1"/>
    <col min="13098" max="13312" width="5.7109375" style="4"/>
    <col min="13313" max="13313" width="0" style="4" hidden="1" customWidth="1"/>
    <col min="13314" max="13314" width="10.85546875" style="4" customWidth="1"/>
    <col min="13315" max="13315" width="4.28515625" style="4" customWidth="1"/>
    <col min="13316" max="13316" width="5.5703125" style="4" bestFit="1" customWidth="1"/>
    <col min="13317" max="13317" width="4.140625" style="4" customWidth="1"/>
    <col min="13318" max="13318" width="4.85546875" style="4" customWidth="1"/>
    <col min="13319" max="13319" width="5.140625" style="4" customWidth="1"/>
    <col min="13320" max="13322" width="0" style="4" hidden="1" customWidth="1"/>
    <col min="13323" max="13323" width="5.7109375" style="4" customWidth="1"/>
    <col min="13324" max="13326" width="0" style="4" hidden="1" customWidth="1"/>
    <col min="13327" max="13327" width="5.7109375" style="4" customWidth="1"/>
    <col min="13328" max="13328" width="6.140625" style="4" customWidth="1"/>
    <col min="13329" max="13329" width="17.28515625" style="4" customWidth="1"/>
    <col min="13330" max="13330" width="17.5703125" style="4" customWidth="1"/>
    <col min="13331" max="13331" width="5.7109375" style="4" customWidth="1"/>
    <col min="13332" max="13334" width="0" style="4" hidden="1" customWidth="1"/>
    <col min="13335" max="13335" width="6.140625" style="4" customWidth="1"/>
    <col min="13336" max="13336" width="0" style="4" hidden="1" customWidth="1"/>
    <col min="13337" max="13337" width="6.7109375" style="4" customWidth="1"/>
    <col min="13338" max="13340" width="5.7109375" style="4" customWidth="1"/>
    <col min="13341" max="13350" width="0" style="4" hidden="1" customWidth="1"/>
    <col min="13351" max="13352" width="5.7109375" style="4" customWidth="1"/>
    <col min="13353" max="13353" width="5.42578125" style="4" customWidth="1"/>
    <col min="13354" max="13568" width="5.7109375" style="4"/>
    <col min="13569" max="13569" width="0" style="4" hidden="1" customWidth="1"/>
    <col min="13570" max="13570" width="10.85546875" style="4" customWidth="1"/>
    <col min="13571" max="13571" width="4.28515625" style="4" customWidth="1"/>
    <col min="13572" max="13572" width="5.5703125" style="4" bestFit="1" customWidth="1"/>
    <col min="13573" max="13573" width="4.140625" style="4" customWidth="1"/>
    <col min="13574" max="13574" width="4.85546875" style="4" customWidth="1"/>
    <col min="13575" max="13575" width="5.140625" style="4" customWidth="1"/>
    <col min="13576" max="13578" width="0" style="4" hidden="1" customWidth="1"/>
    <col min="13579" max="13579" width="5.7109375" style="4" customWidth="1"/>
    <col min="13580" max="13582" width="0" style="4" hidden="1" customWidth="1"/>
    <col min="13583" max="13583" width="5.7109375" style="4" customWidth="1"/>
    <col min="13584" max="13584" width="6.140625" style="4" customWidth="1"/>
    <col min="13585" max="13585" width="17.28515625" style="4" customWidth="1"/>
    <col min="13586" max="13586" width="17.5703125" style="4" customWidth="1"/>
    <col min="13587" max="13587" width="5.7109375" style="4" customWidth="1"/>
    <col min="13588" max="13590" width="0" style="4" hidden="1" customWidth="1"/>
    <col min="13591" max="13591" width="6.140625" style="4" customWidth="1"/>
    <col min="13592" max="13592" width="0" style="4" hidden="1" customWidth="1"/>
    <col min="13593" max="13593" width="6.7109375" style="4" customWidth="1"/>
    <col min="13594" max="13596" width="5.7109375" style="4" customWidth="1"/>
    <col min="13597" max="13606" width="0" style="4" hidden="1" customWidth="1"/>
    <col min="13607" max="13608" width="5.7109375" style="4" customWidth="1"/>
    <col min="13609" max="13609" width="5.42578125" style="4" customWidth="1"/>
    <col min="13610" max="13824" width="5.7109375" style="4"/>
    <col min="13825" max="13825" width="0" style="4" hidden="1" customWidth="1"/>
    <col min="13826" max="13826" width="10.85546875" style="4" customWidth="1"/>
    <col min="13827" max="13827" width="4.28515625" style="4" customWidth="1"/>
    <col min="13828" max="13828" width="5.5703125" style="4" bestFit="1" customWidth="1"/>
    <col min="13829" max="13829" width="4.140625" style="4" customWidth="1"/>
    <col min="13830" max="13830" width="4.85546875" style="4" customWidth="1"/>
    <col min="13831" max="13831" width="5.140625" style="4" customWidth="1"/>
    <col min="13832" max="13834" width="0" style="4" hidden="1" customWidth="1"/>
    <col min="13835" max="13835" width="5.7109375" style="4" customWidth="1"/>
    <col min="13836" max="13838" width="0" style="4" hidden="1" customWidth="1"/>
    <col min="13839" max="13839" width="5.7109375" style="4" customWidth="1"/>
    <col min="13840" max="13840" width="6.140625" style="4" customWidth="1"/>
    <col min="13841" max="13841" width="17.28515625" style="4" customWidth="1"/>
    <col min="13842" max="13842" width="17.5703125" style="4" customWidth="1"/>
    <col min="13843" max="13843" width="5.7109375" style="4" customWidth="1"/>
    <col min="13844" max="13846" width="0" style="4" hidden="1" customWidth="1"/>
    <col min="13847" max="13847" width="6.140625" style="4" customWidth="1"/>
    <col min="13848" max="13848" width="0" style="4" hidden="1" customWidth="1"/>
    <col min="13849" max="13849" width="6.7109375" style="4" customWidth="1"/>
    <col min="13850" max="13852" width="5.7109375" style="4" customWidth="1"/>
    <col min="13853" max="13862" width="0" style="4" hidden="1" customWidth="1"/>
    <col min="13863" max="13864" width="5.7109375" style="4" customWidth="1"/>
    <col min="13865" max="13865" width="5.42578125" style="4" customWidth="1"/>
    <col min="13866" max="14080" width="5.7109375" style="4"/>
    <col min="14081" max="14081" width="0" style="4" hidden="1" customWidth="1"/>
    <col min="14082" max="14082" width="10.85546875" style="4" customWidth="1"/>
    <col min="14083" max="14083" width="4.28515625" style="4" customWidth="1"/>
    <col min="14084" max="14084" width="5.5703125" style="4" bestFit="1" customWidth="1"/>
    <col min="14085" max="14085" width="4.140625" style="4" customWidth="1"/>
    <col min="14086" max="14086" width="4.85546875" style="4" customWidth="1"/>
    <col min="14087" max="14087" width="5.140625" style="4" customWidth="1"/>
    <col min="14088" max="14090" width="0" style="4" hidden="1" customWidth="1"/>
    <col min="14091" max="14091" width="5.7109375" style="4" customWidth="1"/>
    <col min="14092" max="14094" width="0" style="4" hidden="1" customWidth="1"/>
    <col min="14095" max="14095" width="5.7109375" style="4" customWidth="1"/>
    <col min="14096" max="14096" width="6.140625" style="4" customWidth="1"/>
    <col min="14097" max="14097" width="17.28515625" style="4" customWidth="1"/>
    <col min="14098" max="14098" width="17.5703125" style="4" customWidth="1"/>
    <col min="14099" max="14099" width="5.7109375" style="4" customWidth="1"/>
    <col min="14100" max="14102" width="0" style="4" hidden="1" customWidth="1"/>
    <col min="14103" max="14103" width="6.140625" style="4" customWidth="1"/>
    <col min="14104" max="14104" width="0" style="4" hidden="1" customWidth="1"/>
    <col min="14105" max="14105" width="6.7109375" style="4" customWidth="1"/>
    <col min="14106" max="14108" width="5.7109375" style="4" customWidth="1"/>
    <col min="14109" max="14118" width="0" style="4" hidden="1" customWidth="1"/>
    <col min="14119" max="14120" width="5.7109375" style="4" customWidth="1"/>
    <col min="14121" max="14121" width="5.42578125" style="4" customWidth="1"/>
    <col min="14122" max="14336" width="5.7109375" style="4"/>
    <col min="14337" max="14337" width="0" style="4" hidden="1" customWidth="1"/>
    <col min="14338" max="14338" width="10.85546875" style="4" customWidth="1"/>
    <col min="14339" max="14339" width="4.28515625" style="4" customWidth="1"/>
    <col min="14340" max="14340" width="5.5703125" style="4" bestFit="1" customWidth="1"/>
    <col min="14341" max="14341" width="4.140625" style="4" customWidth="1"/>
    <col min="14342" max="14342" width="4.85546875" style="4" customWidth="1"/>
    <col min="14343" max="14343" width="5.140625" style="4" customWidth="1"/>
    <col min="14344" max="14346" width="0" style="4" hidden="1" customWidth="1"/>
    <col min="14347" max="14347" width="5.7109375" style="4" customWidth="1"/>
    <col min="14348" max="14350" width="0" style="4" hidden="1" customWidth="1"/>
    <col min="14351" max="14351" width="5.7109375" style="4" customWidth="1"/>
    <col min="14352" max="14352" width="6.140625" style="4" customWidth="1"/>
    <col min="14353" max="14353" width="17.28515625" style="4" customWidth="1"/>
    <col min="14354" max="14354" width="17.5703125" style="4" customWidth="1"/>
    <col min="14355" max="14355" width="5.7109375" style="4" customWidth="1"/>
    <col min="14356" max="14358" width="0" style="4" hidden="1" customWidth="1"/>
    <col min="14359" max="14359" width="6.140625" style="4" customWidth="1"/>
    <col min="14360" max="14360" width="0" style="4" hidden="1" customWidth="1"/>
    <col min="14361" max="14361" width="6.7109375" style="4" customWidth="1"/>
    <col min="14362" max="14364" width="5.7109375" style="4" customWidth="1"/>
    <col min="14365" max="14374" width="0" style="4" hidden="1" customWidth="1"/>
    <col min="14375" max="14376" width="5.7109375" style="4" customWidth="1"/>
    <col min="14377" max="14377" width="5.42578125" style="4" customWidth="1"/>
    <col min="14378" max="14592" width="5.7109375" style="4"/>
    <col min="14593" max="14593" width="0" style="4" hidden="1" customWidth="1"/>
    <col min="14594" max="14594" width="10.85546875" style="4" customWidth="1"/>
    <col min="14595" max="14595" width="4.28515625" style="4" customWidth="1"/>
    <col min="14596" max="14596" width="5.5703125" style="4" bestFit="1" customWidth="1"/>
    <col min="14597" max="14597" width="4.140625" style="4" customWidth="1"/>
    <col min="14598" max="14598" width="4.85546875" style="4" customWidth="1"/>
    <col min="14599" max="14599" width="5.140625" style="4" customWidth="1"/>
    <col min="14600" max="14602" width="0" style="4" hidden="1" customWidth="1"/>
    <col min="14603" max="14603" width="5.7109375" style="4" customWidth="1"/>
    <col min="14604" max="14606" width="0" style="4" hidden="1" customWidth="1"/>
    <col min="14607" max="14607" width="5.7109375" style="4" customWidth="1"/>
    <col min="14608" max="14608" width="6.140625" style="4" customWidth="1"/>
    <col min="14609" max="14609" width="17.28515625" style="4" customWidth="1"/>
    <col min="14610" max="14610" width="17.5703125" style="4" customWidth="1"/>
    <col min="14611" max="14611" width="5.7109375" style="4" customWidth="1"/>
    <col min="14612" max="14614" width="0" style="4" hidden="1" customWidth="1"/>
    <col min="14615" max="14615" width="6.140625" style="4" customWidth="1"/>
    <col min="14616" max="14616" width="0" style="4" hidden="1" customWidth="1"/>
    <col min="14617" max="14617" width="6.7109375" style="4" customWidth="1"/>
    <col min="14618" max="14620" width="5.7109375" style="4" customWidth="1"/>
    <col min="14621" max="14630" width="0" style="4" hidden="1" customWidth="1"/>
    <col min="14631" max="14632" width="5.7109375" style="4" customWidth="1"/>
    <col min="14633" max="14633" width="5.42578125" style="4" customWidth="1"/>
    <col min="14634" max="14848" width="5.7109375" style="4"/>
    <col min="14849" max="14849" width="0" style="4" hidden="1" customWidth="1"/>
    <col min="14850" max="14850" width="10.85546875" style="4" customWidth="1"/>
    <col min="14851" max="14851" width="4.28515625" style="4" customWidth="1"/>
    <col min="14852" max="14852" width="5.5703125" style="4" bestFit="1" customWidth="1"/>
    <col min="14853" max="14853" width="4.140625" style="4" customWidth="1"/>
    <col min="14854" max="14854" width="4.85546875" style="4" customWidth="1"/>
    <col min="14855" max="14855" width="5.140625" style="4" customWidth="1"/>
    <col min="14856" max="14858" width="0" style="4" hidden="1" customWidth="1"/>
    <col min="14859" max="14859" width="5.7109375" style="4" customWidth="1"/>
    <col min="14860" max="14862" width="0" style="4" hidden="1" customWidth="1"/>
    <col min="14863" max="14863" width="5.7109375" style="4" customWidth="1"/>
    <col min="14864" max="14864" width="6.140625" style="4" customWidth="1"/>
    <col min="14865" max="14865" width="17.28515625" style="4" customWidth="1"/>
    <col min="14866" max="14866" width="17.5703125" style="4" customWidth="1"/>
    <col min="14867" max="14867" width="5.7109375" style="4" customWidth="1"/>
    <col min="14868" max="14870" width="0" style="4" hidden="1" customWidth="1"/>
    <col min="14871" max="14871" width="6.140625" style="4" customWidth="1"/>
    <col min="14872" max="14872" width="0" style="4" hidden="1" customWidth="1"/>
    <col min="14873" max="14873" width="6.7109375" style="4" customWidth="1"/>
    <col min="14874" max="14876" width="5.7109375" style="4" customWidth="1"/>
    <col min="14877" max="14886" width="0" style="4" hidden="1" customWidth="1"/>
    <col min="14887" max="14888" width="5.7109375" style="4" customWidth="1"/>
    <col min="14889" max="14889" width="5.42578125" style="4" customWidth="1"/>
    <col min="14890" max="15104" width="5.7109375" style="4"/>
    <col min="15105" max="15105" width="0" style="4" hidden="1" customWidth="1"/>
    <col min="15106" max="15106" width="10.85546875" style="4" customWidth="1"/>
    <col min="15107" max="15107" width="4.28515625" style="4" customWidth="1"/>
    <col min="15108" max="15108" width="5.5703125" style="4" bestFit="1" customWidth="1"/>
    <col min="15109" max="15109" width="4.140625" style="4" customWidth="1"/>
    <col min="15110" max="15110" width="4.85546875" style="4" customWidth="1"/>
    <col min="15111" max="15111" width="5.140625" style="4" customWidth="1"/>
    <col min="15112" max="15114" width="0" style="4" hidden="1" customWidth="1"/>
    <col min="15115" max="15115" width="5.7109375" style="4" customWidth="1"/>
    <col min="15116" max="15118" width="0" style="4" hidden="1" customWidth="1"/>
    <col min="15119" max="15119" width="5.7109375" style="4" customWidth="1"/>
    <col min="15120" max="15120" width="6.140625" style="4" customWidth="1"/>
    <col min="15121" max="15121" width="17.28515625" style="4" customWidth="1"/>
    <col min="15122" max="15122" width="17.5703125" style="4" customWidth="1"/>
    <col min="15123" max="15123" width="5.7109375" style="4" customWidth="1"/>
    <col min="15124" max="15126" width="0" style="4" hidden="1" customWidth="1"/>
    <col min="15127" max="15127" width="6.140625" style="4" customWidth="1"/>
    <col min="15128" max="15128" width="0" style="4" hidden="1" customWidth="1"/>
    <col min="15129" max="15129" width="6.7109375" style="4" customWidth="1"/>
    <col min="15130" max="15132" width="5.7109375" style="4" customWidth="1"/>
    <col min="15133" max="15142" width="0" style="4" hidden="1" customWidth="1"/>
    <col min="15143" max="15144" width="5.7109375" style="4" customWidth="1"/>
    <col min="15145" max="15145" width="5.42578125" style="4" customWidth="1"/>
    <col min="15146" max="15360" width="5.7109375" style="4"/>
    <col min="15361" max="15361" width="0" style="4" hidden="1" customWidth="1"/>
    <col min="15362" max="15362" width="10.85546875" style="4" customWidth="1"/>
    <col min="15363" max="15363" width="4.28515625" style="4" customWidth="1"/>
    <col min="15364" max="15364" width="5.5703125" style="4" bestFit="1" customWidth="1"/>
    <col min="15365" max="15365" width="4.140625" style="4" customWidth="1"/>
    <col min="15366" max="15366" width="4.85546875" style="4" customWidth="1"/>
    <col min="15367" max="15367" width="5.140625" style="4" customWidth="1"/>
    <col min="15368" max="15370" width="0" style="4" hidden="1" customWidth="1"/>
    <col min="15371" max="15371" width="5.7109375" style="4" customWidth="1"/>
    <col min="15372" max="15374" width="0" style="4" hidden="1" customWidth="1"/>
    <col min="15375" max="15375" width="5.7109375" style="4" customWidth="1"/>
    <col min="15376" max="15376" width="6.140625" style="4" customWidth="1"/>
    <col min="15377" max="15377" width="17.28515625" style="4" customWidth="1"/>
    <col min="15378" max="15378" width="17.5703125" style="4" customWidth="1"/>
    <col min="15379" max="15379" width="5.7109375" style="4" customWidth="1"/>
    <col min="15380" max="15382" width="0" style="4" hidden="1" customWidth="1"/>
    <col min="15383" max="15383" width="6.140625" style="4" customWidth="1"/>
    <col min="15384" max="15384" width="0" style="4" hidden="1" customWidth="1"/>
    <col min="15385" max="15385" width="6.7109375" style="4" customWidth="1"/>
    <col min="15386" max="15388" width="5.7109375" style="4" customWidth="1"/>
    <col min="15389" max="15398" width="0" style="4" hidden="1" customWidth="1"/>
    <col min="15399" max="15400" width="5.7109375" style="4" customWidth="1"/>
    <col min="15401" max="15401" width="5.42578125" style="4" customWidth="1"/>
    <col min="15402" max="15616" width="5.7109375" style="4"/>
    <col min="15617" max="15617" width="0" style="4" hidden="1" customWidth="1"/>
    <col min="15618" max="15618" width="10.85546875" style="4" customWidth="1"/>
    <col min="15619" max="15619" width="4.28515625" style="4" customWidth="1"/>
    <col min="15620" max="15620" width="5.5703125" style="4" bestFit="1" customWidth="1"/>
    <col min="15621" max="15621" width="4.140625" style="4" customWidth="1"/>
    <col min="15622" max="15622" width="4.85546875" style="4" customWidth="1"/>
    <col min="15623" max="15623" width="5.140625" style="4" customWidth="1"/>
    <col min="15624" max="15626" width="0" style="4" hidden="1" customWidth="1"/>
    <col min="15627" max="15627" width="5.7109375" style="4" customWidth="1"/>
    <col min="15628" max="15630" width="0" style="4" hidden="1" customWidth="1"/>
    <col min="15631" max="15631" width="5.7109375" style="4" customWidth="1"/>
    <col min="15632" max="15632" width="6.140625" style="4" customWidth="1"/>
    <col min="15633" max="15633" width="17.28515625" style="4" customWidth="1"/>
    <col min="15634" max="15634" width="17.5703125" style="4" customWidth="1"/>
    <col min="15635" max="15635" width="5.7109375" style="4" customWidth="1"/>
    <col min="15636" max="15638" width="0" style="4" hidden="1" customWidth="1"/>
    <col min="15639" max="15639" width="6.140625" style="4" customWidth="1"/>
    <col min="15640" max="15640" width="0" style="4" hidden="1" customWidth="1"/>
    <col min="15641" max="15641" width="6.7109375" style="4" customWidth="1"/>
    <col min="15642" max="15644" width="5.7109375" style="4" customWidth="1"/>
    <col min="15645" max="15654" width="0" style="4" hidden="1" customWidth="1"/>
    <col min="15655" max="15656" width="5.7109375" style="4" customWidth="1"/>
    <col min="15657" max="15657" width="5.42578125" style="4" customWidth="1"/>
    <col min="15658" max="15872" width="5.7109375" style="4"/>
    <col min="15873" max="15873" width="0" style="4" hidden="1" customWidth="1"/>
    <col min="15874" max="15874" width="10.85546875" style="4" customWidth="1"/>
    <col min="15875" max="15875" width="4.28515625" style="4" customWidth="1"/>
    <col min="15876" max="15876" width="5.5703125" style="4" bestFit="1" customWidth="1"/>
    <col min="15877" max="15877" width="4.140625" style="4" customWidth="1"/>
    <col min="15878" max="15878" width="4.85546875" style="4" customWidth="1"/>
    <col min="15879" max="15879" width="5.140625" style="4" customWidth="1"/>
    <col min="15880" max="15882" width="0" style="4" hidden="1" customWidth="1"/>
    <col min="15883" max="15883" width="5.7109375" style="4" customWidth="1"/>
    <col min="15884" max="15886" width="0" style="4" hidden="1" customWidth="1"/>
    <col min="15887" max="15887" width="5.7109375" style="4" customWidth="1"/>
    <col min="15888" max="15888" width="6.140625" style="4" customWidth="1"/>
    <col min="15889" max="15889" width="17.28515625" style="4" customWidth="1"/>
    <col min="15890" max="15890" width="17.5703125" style="4" customWidth="1"/>
    <col min="15891" max="15891" width="5.7109375" style="4" customWidth="1"/>
    <col min="15892" max="15894" width="0" style="4" hidden="1" customWidth="1"/>
    <col min="15895" max="15895" width="6.140625" style="4" customWidth="1"/>
    <col min="15896" max="15896" width="0" style="4" hidden="1" customWidth="1"/>
    <col min="15897" max="15897" width="6.7109375" style="4" customWidth="1"/>
    <col min="15898" max="15900" width="5.7109375" style="4" customWidth="1"/>
    <col min="15901" max="15910" width="0" style="4" hidden="1" customWidth="1"/>
    <col min="15911" max="15912" width="5.7109375" style="4" customWidth="1"/>
    <col min="15913" max="15913" width="5.42578125" style="4" customWidth="1"/>
    <col min="15914" max="16128" width="5.7109375" style="4"/>
    <col min="16129" max="16129" width="0" style="4" hidden="1" customWidth="1"/>
    <col min="16130" max="16130" width="10.85546875" style="4" customWidth="1"/>
    <col min="16131" max="16131" width="4.28515625" style="4" customWidth="1"/>
    <col min="16132" max="16132" width="5.5703125" style="4" bestFit="1" customWidth="1"/>
    <col min="16133" max="16133" width="4.140625" style="4" customWidth="1"/>
    <col min="16134" max="16134" width="4.85546875" style="4" customWidth="1"/>
    <col min="16135" max="16135" width="5.140625" style="4" customWidth="1"/>
    <col min="16136" max="16138" width="0" style="4" hidden="1" customWidth="1"/>
    <col min="16139" max="16139" width="5.7109375" style="4" customWidth="1"/>
    <col min="16140" max="16142" width="0" style="4" hidden="1" customWidth="1"/>
    <col min="16143" max="16143" width="5.7109375" style="4" customWidth="1"/>
    <col min="16144" max="16144" width="6.140625" style="4" customWidth="1"/>
    <col min="16145" max="16145" width="17.28515625" style="4" customWidth="1"/>
    <col min="16146" max="16146" width="17.5703125" style="4" customWidth="1"/>
    <col min="16147" max="16147" width="5.7109375" style="4" customWidth="1"/>
    <col min="16148" max="16150" width="0" style="4" hidden="1" customWidth="1"/>
    <col min="16151" max="16151" width="6.140625" style="4" customWidth="1"/>
    <col min="16152" max="16152" width="0" style="4" hidden="1" customWidth="1"/>
    <col min="16153" max="16153" width="6.7109375" style="4" customWidth="1"/>
    <col min="16154" max="16156" width="5.7109375" style="4" customWidth="1"/>
    <col min="16157" max="16166" width="0" style="4" hidden="1" customWidth="1"/>
    <col min="16167" max="16168" width="5.7109375" style="4" customWidth="1"/>
    <col min="16169" max="16169" width="5.42578125" style="4" customWidth="1"/>
    <col min="16170" max="16384" width="5.7109375" style="4"/>
  </cols>
  <sheetData>
    <row r="1" spans="1:41" ht="30" customHeight="1" x14ac:dyDescent="0.25">
      <c r="E1" s="3" t="s">
        <v>0</v>
      </c>
    </row>
    <row r="2" spans="1:41" ht="34.5" customHeight="1" x14ac:dyDescent="0.5">
      <c r="C2" s="4"/>
      <c r="D2" s="12" t="s">
        <v>1</v>
      </c>
      <c r="S2" s="13" t="s">
        <v>2</v>
      </c>
      <c r="T2" s="13" t="s">
        <v>2</v>
      </c>
      <c r="Z2" s="13"/>
    </row>
    <row r="3" spans="1:41" ht="15" x14ac:dyDescent="0.25">
      <c r="C3" s="4"/>
      <c r="D3" s="12" t="s">
        <v>3</v>
      </c>
    </row>
    <row r="4" spans="1:41" ht="9.75" customHeight="1" x14ac:dyDescent="0.25">
      <c r="C4" s="12"/>
    </row>
    <row r="5" spans="1:41" s="25" customFormat="1" ht="39.75" customHeight="1" thickBot="1" x14ac:dyDescent="0.3">
      <c r="A5" s="14"/>
      <c r="B5" s="15"/>
      <c r="C5" s="16"/>
      <c r="D5" s="17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9" t="s">
        <v>10</v>
      </c>
      <c r="K5" s="20" t="s">
        <v>11</v>
      </c>
      <c r="L5" s="21" t="s">
        <v>12</v>
      </c>
      <c r="M5" s="18" t="s">
        <v>13</v>
      </c>
      <c r="N5" s="21" t="s">
        <v>14</v>
      </c>
      <c r="O5" s="22" t="s">
        <v>15</v>
      </c>
      <c r="P5" s="23" t="s">
        <v>16</v>
      </c>
      <c r="Q5" s="18" t="s">
        <v>17</v>
      </c>
      <c r="R5" s="15" t="s">
        <v>18</v>
      </c>
      <c r="S5" s="17" t="s">
        <v>19</v>
      </c>
      <c r="T5" s="17" t="s">
        <v>20</v>
      </c>
      <c r="U5" s="18" t="s">
        <v>21</v>
      </c>
      <c r="V5" s="18" t="s">
        <v>22</v>
      </c>
      <c r="W5" s="23" t="s">
        <v>20</v>
      </c>
      <c r="X5" s="17" t="s">
        <v>23</v>
      </c>
      <c r="Y5" s="23" t="s">
        <v>24</v>
      </c>
      <c r="Z5" s="18" t="s">
        <v>25</v>
      </c>
      <c r="AA5" s="17" t="s">
        <v>26</v>
      </c>
      <c r="AB5" s="17" t="s">
        <v>27</v>
      </c>
      <c r="AC5" s="17" t="s">
        <v>28</v>
      </c>
      <c r="AD5" s="17" t="s">
        <v>29</v>
      </c>
      <c r="AE5" s="17" t="s">
        <v>30</v>
      </c>
      <c r="AF5" s="17" t="s">
        <v>31</v>
      </c>
      <c r="AG5" s="17" t="s">
        <v>32</v>
      </c>
      <c r="AH5" s="24" t="s">
        <v>33</v>
      </c>
      <c r="AI5" s="24" t="s">
        <v>34</v>
      </c>
      <c r="AJ5" s="18" t="s">
        <v>35</v>
      </c>
      <c r="AK5" s="17" t="s">
        <v>36</v>
      </c>
      <c r="AL5" s="18" t="s">
        <v>37</v>
      </c>
      <c r="AM5" s="17" t="s">
        <v>38</v>
      </c>
      <c r="AN5" s="22" t="s">
        <v>39</v>
      </c>
      <c r="AO5" s="20" t="s">
        <v>40</v>
      </c>
    </row>
    <row r="6" spans="1:41" ht="14.25" customHeight="1" x14ac:dyDescent="0.25">
      <c r="A6" s="26">
        <v>26</v>
      </c>
      <c r="B6" s="27" t="s">
        <v>41</v>
      </c>
      <c r="C6" s="28" t="s">
        <v>42</v>
      </c>
      <c r="D6" s="29">
        <v>2174</v>
      </c>
      <c r="E6" s="30">
        <v>445</v>
      </c>
      <c r="F6" s="31">
        <v>500</v>
      </c>
      <c r="G6" s="31" t="s">
        <v>43</v>
      </c>
      <c r="H6" s="31">
        <v>68.400000000000006</v>
      </c>
      <c r="I6" s="31">
        <v>6.5</v>
      </c>
      <c r="J6" s="32">
        <v>0</v>
      </c>
      <c r="K6" s="33">
        <v>145</v>
      </c>
      <c r="L6" s="33">
        <v>0</v>
      </c>
      <c r="M6" s="34" t="s">
        <v>44</v>
      </c>
      <c r="N6" s="35">
        <v>288.10000000000002</v>
      </c>
      <c r="O6" s="36">
        <f t="shared" ref="O6:O27" si="0">+H6/((+N6)/50)</f>
        <v>11.870878167303021</v>
      </c>
      <c r="P6" s="37">
        <f t="shared" ref="P6:P27" si="1">+N6/F6</f>
        <v>0.57620000000000005</v>
      </c>
      <c r="Q6" s="38" t="s">
        <v>45</v>
      </c>
      <c r="R6" s="38" t="s">
        <v>46</v>
      </c>
      <c r="S6" s="35">
        <v>142.80000000000001</v>
      </c>
      <c r="T6" s="39">
        <v>71.8</v>
      </c>
      <c r="U6" s="39">
        <f t="shared" ref="U6:U27" si="2">+S6-T6</f>
        <v>71.000000000000014</v>
      </c>
      <c r="V6" s="39">
        <v>0</v>
      </c>
      <c r="W6" s="37">
        <f t="shared" ref="W6:W27" si="3">+T6/S6</f>
        <v>0.50280112044817926</v>
      </c>
      <c r="X6" s="39">
        <v>60.7</v>
      </c>
      <c r="Y6" s="37">
        <f t="shared" ref="Y6:Y27" si="4">+X6/S6</f>
        <v>0.42507002801120447</v>
      </c>
      <c r="Z6" s="40">
        <v>2.2349999999999999</v>
      </c>
      <c r="AA6" s="40">
        <v>5.4850000000000003</v>
      </c>
      <c r="AB6" s="40">
        <v>4.7450000000000001</v>
      </c>
      <c r="AC6" s="40">
        <v>0</v>
      </c>
      <c r="AD6" s="40">
        <v>8.6199999999999992</v>
      </c>
      <c r="AE6" s="40">
        <v>8.61</v>
      </c>
      <c r="AF6" s="40">
        <v>5.6</v>
      </c>
      <c r="AG6" s="40">
        <v>1.46</v>
      </c>
      <c r="AH6" s="41">
        <v>2.2450000000000001</v>
      </c>
      <c r="AI6" s="41">
        <v>1.915</v>
      </c>
      <c r="AJ6" s="40">
        <f>2.78+2.89+6.395</f>
        <v>12.065</v>
      </c>
      <c r="AK6" s="40">
        <v>4.6349999999999998</v>
      </c>
      <c r="AL6" s="40">
        <v>3.19</v>
      </c>
      <c r="AM6" s="37">
        <f t="shared" ref="AM6:AM27" si="5">+(Z6+AA6+AB6)/S6</f>
        <v>8.728991596638655E-2</v>
      </c>
      <c r="AN6" s="42">
        <f t="shared" ref="AN6:AN27" si="6">+((Z6+AA6+AB6+AC6+AD6+AE6+AF6)/S6)*100</f>
        <v>24.716386554621845</v>
      </c>
      <c r="AO6" s="43">
        <f t="shared" ref="AO6:AO27" si="7">+((Z6+AA6+AB6+AC6+AD6+AE6+AF6+AG6+AH6+AI6+AK6)/X6)*100</f>
        <v>75.041186161449744</v>
      </c>
    </row>
    <row r="7" spans="1:41" ht="14.25" customHeight="1" thickBot="1" x14ac:dyDescent="0.3">
      <c r="A7" s="26">
        <v>26</v>
      </c>
      <c r="B7" s="44"/>
      <c r="C7" s="45" t="s">
        <v>42</v>
      </c>
      <c r="D7" s="46">
        <v>8234</v>
      </c>
      <c r="E7" s="47">
        <v>452</v>
      </c>
      <c r="F7" s="48">
        <v>480</v>
      </c>
      <c r="G7" s="48" t="s">
        <v>43</v>
      </c>
      <c r="H7" s="48">
        <v>76.2</v>
      </c>
      <c r="I7" s="48">
        <v>6.8</v>
      </c>
      <c r="J7" s="49">
        <v>0</v>
      </c>
      <c r="K7" s="50">
        <v>137.4</v>
      </c>
      <c r="L7" s="50">
        <v>0</v>
      </c>
      <c r="M7" s="51" t="s">
        <v>44</v>
      </c>
      <c r="N7" s="52">
        <v>274.3</v>
      </c>
      <c r="O7" s="53">
        <f t="shared" si="0"/>
        <v>13.889901567626685</v>
      </c>
      <c r="P7" s="54">
        <f t="shared" si="1"/>
        <v>0.5714583333333334</v>
      </c>
      <c r="Q7" s="55" t="s">
        <v>47</v>
      </c>
      <c r="R7" s="55" t="s">
        <v>48</v>
      </c>
      <c r="S7" s="52">
        <v>135.4</v>
      </c>
      <c r="T7" s="56">
        <v>65.8</v>
      </c>
      <c r="U7" s="56">
        <f t="shared" si="2"/>
        <v>69.600000000000009</v>
      </c>
      <c r="V7" s="56">
        <v>0</v>
      </c>
      <c r="W7" s="54">
        <f t="shared" si="3"/>
        <v>0.48596750369276215</v>
      </c>
      <c r="X7" s="56">
        <v>55.7</v>
      </c>
      <c r="Y7" s="54">
        <f t="shared" si="4"/>
        <v>0.41137370753323488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8">
        <v>0</v>
      </c>
      <c r="AI7" s="58">
        <v>0</v>
      </c>
      <c r="AJ7" s="57">
        <v>0</v>
      </c>
      <c r="AK7" s="57">
        <v>0</v>
      </c>
      <c r="AL7" s="57">
        <v>0</v>
      </c>
      <c r="AM7" s="54">
        <f t="shared" si="5"/>
        <v>0</v>
      </c>
      <c r="AN7" s="59">
        <f t="shared" si="6"/>
        <v>0</v>
      </c>
      <c r="AO7" s="60">
        <f t="shared" si="7"/>
        <v>0</v>
      </c>
    </row>
    <row r="8" spans="1:41" ht="14.25" customHeight="1" x14ac:dyDescent="0.25">
      <c r="A8" s="26">
        <v>26</v>
      </c>
      <c r="B8" s="27" t="s">
        <v>41</v>
      </c>
      <c r="C8" s="28" t="s">
        <v>42</v>
      </c>
      <c r="D8" s="29">
        <v>3995</v>
      </c>
      <c r="E8" s="30">
        <v>454</v>
      </c>
      <c r="F8" s="31">
        <v>490</v>
      </c>
      <c r="G8" s="31" t="s">
        <v>49</v>
      </c>
      <c r="H8" s="31">
        <v>81</v>
      </c>
      <c r="I8" s="31">
        <v>9.6</v>
      </c>
      <c r="J8" s="32">
        <v>0</v>
      </c>
      <c r="K8" s="33">
        <v>146.5</v>
      </c>
      <c r="L8" s="33">
        <v>0</v>
      </c>
      <c r="M8" s="34" t="s">
        <v>50</v>
      </c>
      <c r="N8" s="35">
        <v>291.60000000000002</v>
      </c>
      <c r="O8" s="36">
        <f t="shared" si="0"/>
        <v>13.888888888888888</v>
      </c>
      <c r="P8" s="37">
        <f t="shared" si="1"/>
        <v>0.59510204081632656</v>
      </c>
      <c r="Q8" s="38" t="s">
        <v>51</v>
      </c>
      <c r="R8" s="38" t="s">
        <v>52</v>
      </c>
      <c r="S8" s="35">
        <v>144.5</v>
      </c>
      <c r="T8" s="39">
        <v>74.5</v>
      </c>
      <c r="U8" s="39">
        <f t="shared" si="2"/>
        <v>70</v>
      </c>
      <c r="V8" s="39">
        <v>0</v>
      </c>
      <c r="W8" s="37">
        <f t="shared" si="3"/>
        <v>0.51557093425605538</v>
      </c>
      <c r="X8" s="39">
        <v>61.8</v>
      </c>
      <c r="Y8" s="37">
        <f t="shared" si="4"/>
        <v>0.42768166089965398</v>
      </c>
      <c r="Z8" s="40">
        <v>2.2000000000000002</v>
      </c>
      <c r="AA8" s="40">
        <v>5.58</v>
      </c>
      <c r="AB8" s="40">
        <v>5.18</v>
      </c>
      <c r="AC8" s="40">
        <v>0</v>
      </c>
      <c r="AD8" s="40">
        <v>7.9249999999999998</v>
      </c>
      <c r="AE8" s="40">
        <v>8.9250000000000007</v>
      </c>
      <c r="AF8" s="40">
        <v>5.47</v>
      </c>
      <c r="AG8" s="40">
        <v>1.44</v>
      </c>
      <c r="AH8" s="41">
        <v>2.1</v>
      </c>
      <c r="AI8" s="41">
        <v>1.9</v>
      </c>
      <c r="AJ8" s="40">
        <f>2.795+3.275+6.11</f>
        <v>12.18</v>
      </c>
      <c r="AK8" s="40">
        <v>4.9349999999999996</v>
      </c>
      <c r="AL8" s="40">
        <v>3.85</v>
      </c>
      <c r="AM8" s="37">
        <f t="shared" si="5"/>
        <v>8.9688581314878904E-2</v>
      </c>
      <c r="AN8" s="42">
        <f t="shared" si="6"/>
        <v>24.415224913494811</v>
      </c>
      <c r="AO8" s="43">
        <f t="shared" si="7"/>
        <v>73.875404530744333</v>
      </c>
    </row>
    <row r="9" spans="1:41" ht="14.25" customHeight="1" x14ac:dyDescent="0.25">
      <c r="A9" s="26">
        <v>26</v>
      </c>
      <c r="B9" s="61" t="s">
        <v>53</v>
      </c>
      <c r="C9" s="62" t="s">
        <v>54</v>
      </c>
      <c r="D9" s="63" t="s">
        <v>55</v>
      </c>
      <c r="E9" s="64">
        <v>437</v>
      </c>
      <c r="F9" s="65">
        <v>490</v>
      </c>
      <c r="G9" s="65" t="s">
        <v>49</v>
      </c>
      <c r="H9" s="65">
        <v>74.8</v>
      </c>
      <c r="I9" s="65">
        <v>8.3000000000000007</v>
      </c>
      <c r="J9" s="66">
        <v>0</v>
      </c>
      <c r="K9" s="67">
        <v>138.6</v>
      </c>
      <c r="L9" s="67">
        <v>0</v>
      </c>
      <c r="M9" s="68" t="s">
        <v>56</v>
      </c>
      <c r="N9" s="69">
        <v>278</v>
      </c>
      <c r="O9" s="70">
        <f t="shared" si="0"/>
        <v>13.453237410071942</v>
      </c>
      <c r="P9" s="71">
        <f t="shared" si="1"/>
        <v>0.56734693877551023</v>
      </c>
      <c r="Q9" s="72" t="s">
        <v>57</v>
      </c>
      <c r="R9" s="72" t="s">
        <v>58</v>
      </c>
      <c r="S9" s="69">
        <v>136.80000000000001</v>
      </c>
      <c r="T9" s="73">
        <v>68.3</v>
      </c>
      <c r="U9" s="73">
        <f t="shared" si="2"/>
        <v>68.500000000000014</v>
      </c>
      <c r="V9" s="73">
        <v>0</v>
      </c>
      <c r="W9" s="71">
        <f t="shared" si="3"/>
        <v>0.49926900584795314</v>
      </c>
      <c r="X9" s="73">
        <v>57.9</v>
      </c>
      <c r="Y9" s="71">
        <f t="shared" si="4"/>
        <v>0.42324561403508765</v>
      </c>
      <c r="Z9" s="74">
        <v>2.08</v>
      </c>
      <c r="AA9" s="74">
        <v>5.4850000000000003</v>
      </c>
      <c r="AB9" s="74">
        <v>4.9249999999999998</v>
      </c>
      <c r="AC9" s="74">
        <v>0</v>
      </c>
      <c r="AD9" s="74">
        <v>7.74</v>
      </c>
      <c r="AE9" s="74">
        <v>7.69</v>
      </c>
      <c r="AF9" s="74">
        <v>5.28</v>
      </c>
      <c r="AG9" s="74">
        <v>1.425</v>
      </c>
      <c r="AH9" s="75">
        <v>2.0499999999999998</v>
      </c>
      <c r="AI9" s="75">
        <v>1.85</v>
      </c>
      <c r="AJ9" s="74">
        <f>2.21+3.115+5.885</f>
        <v>11.21</v>
      </c>
      <c r="AK9" s="74">
        <v>3.645</v>
      </c>
      <c r="AL9" s="74">
        <v>4.4450000000000003</v>
      </c>
      <c r="AM9" s="71">
        <f t="shared" si="5"/>
        <v>9.1301169590643272E-2</v>
      </c>
      <c r="AN9" s="76">
        <f t="shared" si="6"/>
        <v>24.269005847953217</v>
      </c>
      <c r="AO9" s="77">
        <f t="shared" si="7"/>
        <v>72.832469775474962</v>
      </c>
    </row>
    <row r="10" spans="1:41" ht="14.25" customHeight="1" x14ac:dyDescent="0.25">
      <c r="A10" s="26">
        <v>26</v>
      </c>
      <c r="B10" s="61" t="s">
        <v>59</v>
      </c>
      <c r="C10" s="62" t="s">
        <v>42</v>
      </c>
      <c r="D10" s="63">
        <v>2268</v>
      </c>
      <c r="E10" s="64">
        <v>446</v>
      </c>
      <c r="F10" s="65">
        <v>530</v>
      </c>
      <c r="G10" s="65" t="s">
        <v>49</v>
      </c>
      <c r="H10" s="65">
        <v>75.3</v>
      </c>
      <c r="I10" s="65">
        <v>10.8</v>
      </c>
      <c r="J10" s="66">
        <v>0</v>
      </c>
      <c r="K10" s="67">
        <v>156.9</v>
      </c>
      <c r="L10" s="67">
        <v>0</v>
      </c>
      <c r="M10" s="68" t="s">
        <v>60</v>
      </c>
      <c r="N10" s="69">
        <v>311.8</v>
      </c>
      <c r="O10" s="70">
        <f t="shared" si="0"/>
        <v>12.075048107761384</v>
      </c>
      <c r="P10" s="71">
        <f t="shared" si="1"/>
        <v>0.58830188679245288</v>
      </c>
      <c r="Q10" s="72" t="s">
        <v>45</v>
      </c>
      <c r="R10" s="72" t="s">
        <v>46</v>
      </c>
      <c r="S10" s="69">
        <v>154.19999999999999</v>
      </c>
      <c r="T10" s="73">
        <v>78.5</v>
      </c>
      <c r="U10" s="73">
        <f t="shared" si="2"/>
        <v>75.699999999999989</v>
      </c>
      <c r="V10" s="73">
        <v>0</v>
      </c>
      <c r="W10" s="71">
        <f t="shared" si="3"/>
        <v>0.50907911802853445</v>
      </c>
      <c r="X10" s="73">
        <v>65.2</v>
      </c>
      <c r="Y10" s="71">
        <f t="shared" si="4"/>
        <v>0.4228274967574579</v>
      </c>
      <c r="Z10" s="74">
        <v>2.4350000000000001</v>
      </c>
      <c r="AA10" s="74">
        <v>5.84</v>
      </c>
      <c r="AB10" s="74">
        <v>5.12</v>
      </c>
      <c r="AC10" s="74">
        <v>0</v>
      </c>
      <c r="AD10" s="74">
        <v>10.015000000000001</v>
      </c>
      <c r="AE10" s="74">
        <v>9.2899999999999991</v>
      </c>
      <c r="AF10" s="74">
        <v>6.335</v>
      </c>
      <c r="AG10" s="74">
        <v>1.5449999999999999</v>
      </c>
      <c r="AH10" s="75">
        <v>2.5249999999999999</v>
      </c>
      <c r="AI10" s="75">
        <v>2.0449999999999999</v>
      </c>
      <c r="AJ10" s="74">
        <f>2.54+2.645+5.845</f>
        <v>11.030000000000001</v>
      </c>
      <c r="AK10" s="74">
        <v>5.2149999999999999</v>
      </c>
      <c r="AL10" s="74">
        <v>3.4950000000000001</v>
      </c>
      <c r="AM10" s="71">
        <f t="shared" si="5"/>
        <v>8.6867704280155653E-2</v>
      </c>
      <c r="AN10" s="76">
        <f t="shared" si="6"/>
        <v>25.314526588845659</v>
      </c>
      <c r="AO10" s="77">
        <f t="shared" si="7"/>
        <v>77.246932515337434</v>
      </c>
    </row>
    <row r="11" spans="1:41" ht="14.25" customHeight="1" x14ac:dyDescent="0.25">
      <c r="A11" s="26">
        <v>26</v>
      </c>
      <c r="B11" s="61"/>
      <c r="C11" s="62" t="s">
        <v>42</v>
      </c>
      <c r="D11" s="63">
        <v>2741</v>
      </c>
      <c r="E11" s="64">
        <v>458</v>
      </c>
      <c r="F11" s="65">
        <v>530</v>
      </c>
      <c r="G11" s="65" t="s">
        <v>49</v>
      </c>
      <c r="H11" s="65">
        <v>81.7</v>
      </c>
      <c r="I11" s="65">
        <v>7.6</v>
      </c>
      <c r="J11" s="66">
        <v>0</v>
      </c>
      <c r="K11" s="67">
        <v>166.1</v>
      </c>
      <c r="L11" s="67">
        <v>0</v>
      </c>
      <c r="M11" s="68" t="s">
        <v>61</v>
      </c>
      <c r="N11" s="69">
        <v>330.8</v>
      </c>
      <c r="O11" s="70">
        <f t="shared" si="0"/>
        <v>12.348851269649334</v>
      </c>
      <c r="P11" s="71">
        <f t="shared" si="1"/>
        <v>0.62415094339622645</v>
      </c>
      <c r="Q11" s="72" t="s">
        <v>62</v>
      </c>
      <c r="R11" s="72" t="s">
        <v>63</v>
      </c>
      <c r="S11" s="69">
        <v>164.1</v>
      </c>
      <c r="T11" s="73">
        <v>82.7</v>
      </c>
      <c r="U11" s="73">
        <f t="shared" si="2"/>
        <v>81.399999999999991</v>
      </c>
      <c r="V11" s="73">
        <v>0</v>
      </c>
      <c r="W11" s="71">
        <f t="shared" si="3"/>
        <v>0.50396099939061556</v>
      </c>
      <c r="X11" s="73">
        <v>69.8</v>
      </c>
      <c r="Y11" s="71">
        <f t="shared" si="4"/>
        <v>0.42535039609993908</v>
      </c>
      <c r="Z11" s="74">
        <v>2.4849999999999999</v>
      </c>
      <c r="AA11" s="74">
        <v>6.1</v>
      </c>
      <c r="AB11" s="74">
        <v>5.25</v>
      </c>
      <c r="AC11" s="74">
        <v>0</v>
      </c>
      <c r="AD11" s="74">
        <v>10.55</v>
      </c>
      <c r="AE11" s="74">
        <v>10.035</v>
      </c>
      <c r="AF11" s="74">
        <v>6.12</v>
      </c>
      <c r="AG11" s="74">
        <v>1.7549999999999999</v>
      </c>
      <c r="AH11" s="75">
        <v>2.4900000000000002</v>
      </c>
      <c r="AI11" s="75">
        <v>2</v>
      </c>
      <c r="AJ11" s="74">
        <f>2.855+2.93+6.825</f>
        <v>12.61</v>
      </c>
      <c r="AK11" s="74">
        <v>5.7750000000000004</v>
      </c>
      <c r="AL11" s="74">
        <v>4.53</v>
      </c>
      <c r="AM11" s="71">
        <f t="shared" si="5"/>
        <v>8.4308348567946376E-2</v>
      </c>
      <c r="AN11" s="76">
        <f t="shared" si="6"/>
        <v>24.704448507007921</v>
      </c>
      <c r="AO11" s="77">
        <f t="shared" si="7"/>
        <v>75.300859598853876</v>
      </c>
    </row>
    <row r="12" spans="1:41" ht="14.25" customHeight="1" x14ac:dyDescent="0.25">
      <c r="A12" s="26">
        <v>26</v>
      </c>
      <c r="B12" s="61"/>
      <c r="C12" s="62" t="s">
        <v>42</v>
      </c>
      <c r="D12" s="63" t="s">
        <v>64</v>
      </c>
      <c r="E12" s="64">
        <v>457</v>
      </c>
      <c r="F12" s="65">
        <v>610</v>
      </c>
      <c r="G12" s="65" t="s">
        <v>49</v>
      </c>
      <c r="H12" s="65">
        <v>82.8</v>
      </c>
      <c r="I12" s="65">
        <v>9.6</v>
      </c>
      <c r="J12" s="66">
        <v>0</v>
      </c>
      <c r="K12" s="67">
        <v>184.5</v>
      </c>
      <c r="L12" s="67">
        <v>0</v>
      </c>
      <c r="M12" s="68" t="s">
        <v>60</v>
      </c>
      <c r="N12" s="69">
        <v>369.9</v>
      </c>
      <c r="O12" s="70">
        <f t="shared" si="0"/>
        <v>11.192214111922141</v>
      </c>
      <c r="P12" s="71">
        <f t="shared" si="1"/>
        <v>0.60639344262295081</v>
      </c>
      <c r="Q12" s="72" t="s">
        <v>65</v>
      </c>
      <c r="R12" s="72" t="s">
        <v>66</v>
      </c>
      <c r="S12" s="69">
        <v>181.9</v>
      </c>
      <c r="T12" s="73">
        <v>90.7</v>
      </c>
      <c r="U12" s="73">
        <f t="shared" si="2"/>
        <v>91.2</v>
      </c>
      <c r="V12" s="73">
        <v>0</v>
      </c>
      <c r="W12" s="71">
        <f t="shared" si="3"/>
        <v>0.49862561847168774</v>
      </c>
      <c r="X12" s="73">
        <v>74.5</v>
      </c>
      <c r="Y12" s="71">
        <f t="shared" si="4"/>
        <v>0.40956569543705329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5">
        <v>0</v>
      </c>
      <c r="AI12" s="75">
        <v>0</v>
      </c>
      <c r="AJ12" s="74">
        <v>0</v>
      </c>
      <c r="AK12" s="74">
        <v>0</v>
      </c>
      <c r="AL12" s="74">
        <v>0</v>
      </c>
      <c r="AM12" s="71">
        <f t="shared" si="5"/>
        <v>0</v>
      </c>
      <c r="AN12" s="76">
        <f t="shared" si="6"/>
        <v>0</v>
      </c>
      <c r="AO12" s="77">
        <f t="shared" si="7"/>
        <v>0</v>
      </c>
    </row>
    <row r="13" spans="1:41" ht="14.25" customHeight="1" x14ac:dyDescent="0.25">
      <c r="A13" s="26">
        <v>26</v>
      </c>
      <c r="B13" s="61"/>
      <c r="C13" s="62" t="s">
        <v>42</v>
      </c>
      <c r="D13" s="63">
        <v>1025</v>
      </c>
      <c r="E13" s="64">
        <v>456</v>
      </c>
      <c r="F13" s="65">
        <v>450</v>
      </c>
      <c r="G13" s="65" t="s">
        <v>49</v>
      </c>
      <c r="H13" s="65">
        <v>70.3</v>
      </c>
      <c r="I13" s="65">
        <v>9.9</v>
      </c>
      <c r="J13" s="66">
        <v>0</v>
      </c>
      <c r="K13" s="67">
        <v>169.3</v>
      </c>
      <c r="L13" s="67">
        <v>0</v>
      </c>
      <c r="M13" s="68" t="s">
        <v>60</v>
      </c>
      <c r="N13" s="69">
        <v>266.3</v>
      </c>
      <c r="O13" s="70">
        <f t="shared" si="0"/>
        <v>13.199399173864061</v>
      </c>
      <c r="P13" s="78">
        <f t="shared" si="1"/>
        <v>0.59177777777777785</v>
      </c>
      <c r="Q13" s="72" t="s">
        <v>67</v>
      </c>
      <c r="R13" s="72" t="s">
        <v>68</v>
      </c>
      <c r="S13" s="69">
        <v>167.2</v>
      </c>
      <c r="T13" s="73">
        <v>81</v>
      </c>
      <c r="U13" s="73">
        <f t="shared" si="2"/>
        <v>86.199999999999989</v>
      </c>
      <c r="V13" s="73">
        <v>0</v>
      </c>
      <c r="W13" s="71">
        <f t="shared" si="3"/>
        <v>0.4844497607655503</v>
      </c>
      <c r="X13" s="73">
        <v>66.099999999999994</v>
      </c>
      <c r="Y13" s="71">
        <f t="shared" si="4"/>
        <v>0.39533492822966504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5">
        <v>0</v>
      </c>
      <c r="AI13" s="75">
        <v>0</v>
      </c>
      <c r="AJ13" s="74">
        <v>0</v>
      </c>
      <c r="AK13" s="74">
        <v>0</v>
      </c>
      <c r="AL13" s="74">
        <v>0</v>
      </c>
      <c r="AM13" s="71">
        <f t="shared" si="5"/>
        <v>0</v>
      </c>
      <c r="AN13" s="76">
        <f t="shared" si="6"/>
        <v>0</v>
      </c>
      <c r="AO13" s="77">
        <f t="shared" si="7"/>
        <v>0</v>
      </c>
    </row>
    <row r="14" spans="1:41" ht="14.25" customHeight="1" x14ac:dyDescent="0.25">
      <c r="A14" s="26">
        <v>26</v>
      </c>
      <c r="B14" s="61"/>
      <c r="C14" s="62" t="s">
        <v>42</v>
      </c>
      <c r="D14" s="63">
        <v>9925</v>
      </c>
      <c r="E14" s="64">
        <v>453</v>
      </c>
      <c r="F14" s="65">
        <v>530</v>
      </c>
      <c r="G14" s="65" t="s">
        <v>49</v>
      </c>
      <c r="H14" s="65">
        <v>77.5</v>
      </c>
      <c r="I14" s="65">
        <v>8.6999999999999993</v>
      </c>
      <c r="J14" s="66">
        <v>0</v>
      </c>
      <c r="K14" s="67">
        <v>149.6</v>
      </c>
      <c r="L14" s="67">
        <v>0</v>
      </c>
      <c r="M14" s="68" t="s">
        <v>50</v>
      </c>
      <c r="N14" s="69">
        <v>298.8</v>
      </c>
      <c r="O14" s="70">
        <f t="shared" si="0"/>
        <v>12.968540829986614</v>
      </c>
      <c r="P14" s="71">
        <f t="shared" si="1"/>
        <v>0.56377358490566043</v>
      </c>
      <c r="Q14" s="72" t="s">
        <v>69</v>
      </c>
      <c r="R14" s="72" t="s">
        <v>58</v>
      </c>
      <c r="S14" s="69">
        <v>147.30000000000001</v>
      </c>
      <c r="T14" s="73">
        <v>75.2</v>
      </c>
      <c r="U14" s="73">
        <f t="shared" si="2"/>
        <v>72.100000000000009</v>
      </c>
      <c r="V14" s="73">
        <v>0</v>
      </c>
      <c r="W14" s="71">
        <f t="shared" si="3"/>
        <v>0.51052274270196873</v>
      </c>
      <c r="X14" s="73">
        <v>63.1</v>
      </c>
      <c r="Y14" s="71">
        <f t="shared" si="4"/>
        <v>0.42837746096401896</v>
      </c>
      <c r="Z14" s="74">
        <v>2.2949999999999999</v>
      </c>
      <c r="AA14" s="74">
        <v>5.5750000000000002</v>
      </c>
      <c r="AB14" s="74">
        <v>5.09</v>
      </c>
      <c r="AC14" s="74">
        <v>0</v>
      </c>
      <c r="AD14" s="74">
        <v>8.6999999999999993</v>
      </c>
      <c r="AE14" s="74">
        <v>8.6349999999999998</v>
      </c>
      <c r="AF14" s="74">
        <v>5.73</v>
      </c>
      <c r="AG14" s="74">
        <v>1.51</v>
      </c>
      <c r="AH14" s="75">
        <v>2.37</v>
      </c>
      <c r="AI14" s="75">
        <v>2.08</v>
      </c>
      <c r="AJ14" s="74">
        <f>2.91+2.955+6.8</f>
        <v>12.664999999999999</v>
      </c>
      <c r="AK14" s="74">
        <v>4.6150000000000002</v>
      </c>
      <c r="AL14" s="74">
        <v>3.83</v>
      </c>
      <c r="AM14" s="71">
        <f t="shared" si="5"/>
        <v>8.7983706720977592E-2</v>
      </c>
      <c r="AN14" s="76">
        <f t="shared" si="6"/>
        <v>24.456890699253226</v>
      </c>
      <c r="AO14" s="77">
        <f t="shared" si="7"/>
        <v>73.851030110935028</v>
      </c>
    </row>
    <row r="15" spans="1:41" ht="14.25" customHeight="1" x14ac:dyDescent="0.25">
      <c r="A15" s="26">
        <v>26</v>
      </c>
      <c r="B15" s="61"/>
      <c r="C15" s="62" t="s">
        <v>42</v>
      </c>
      <c r="D15" s="63">
        <v>1651</v>
      </c>
      <c r="E15" s="64">
        <v>449</v>
      </c>
      <c r="F15" s="65">
        <v>560</v>
      </c>
      <c r="G15" s="65" t="s">
        <v>49</v>
      </c>
      <c r="H15" s="65">
        <v>71.8</v>
      </c>
      <c r="I15" s="65">
        <v>7.1</v>
      </c>
      <c r="J15" s="66">
        <v>0</v>
      </c>
      <c r="K15" s="67">
        <v>156.30000000000001</v>
      </c>
      <c r="L15" s="67">
        <v>0</v>
      </c>
      <c r="M15" s="68" t="s">
        <v>50</v>
      </c>
      <c r="N15" s="69">
        <v>312.8</v>
      </c>
      <c r="O15" s="70">
        <f t="shared" si="0"/>
        <v>11.476982097186699</v>
      </c>
      <c r="P15" s="71">
        <f t="shared" si="1"/>
        <v>0.55857142857142861</v>
      </c>
      <c r="Q15" s="72" t="s">
        <v>69</v>
      </c>
      <c r="R15" s="72" t="s">
        <v>70</v>
      </c>
      <c r="S15" s="69">
        <v>153.69999999999999</v>
      </c>
      <c r="T15" s="73">
        <v>75.2</v>
      </c>
      <c r="U15" s="73">
        <f t="shared" si="2"/>
        <v>78.499999999999986</v>
      </c>
      <c r="V15" s="73">
        <v>0</v>
      </c>
      <c r="W15" s="71">
        <f t="shared" si="3"/>
        <v>0.48926480156148344</v>
      </c>
      <c r="X15" s="73">
        <v>63.6</v>
      </c>
      <c r="Y15" s="71">
        <f t="shared" si="4"/>
        <v>0.41379310344827591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5">
        <v>0</v>
      </c>
      <c r="AI15" s="75">
        <v>0</v>
      </c>
      <c r="AJ15" s="74">
        <v>0</v>
      </c>
      <c r="AK15" s="74">
        <v>0</v>
      </c>
      <c r="AL15" s="74">
        <v>0</v>
      </c>
      <c r="AM15" s="71">
        <f t="shared" si="5"/>
        <v>0</v>
      </c>
      <c r="AN15" s="76">
        <f t="shared" si="6"/>
        <v>0</v>
      </c>
      <c r="AO15" s="77">
        <f t="shared" si="7"/>
        <v>0</v>
      </c>
    </row>
    <row r="16" spans="1:41" ht="14.25" customHeight="1" x14ac:dyDescent="0.25">
      <c r="A16" s="26">
        <v>26</v>
      </c>
      <c r="B16" s="61"/>
      <c r="C16" s="62" t="s">
        <v>42</v>
      </c>
      <c r="D16" s="63" t="s">
        <v>71</v>
      </c>
      <c r="E16" s="64">
        <v>448</v>
      </c>
      <c r="F16" s="65">
        <v>570</v>
      </c>
      <c r="G16" s="79" t="s">
        <v>49</v>
      </c>
      <c r="H16" s="65">
        <v>78.599999999999994</v>
      </c>
      <c r="I16" s="65">
        <v>11.5</v>
      </c>
      <c r="J16" s="66">
        <v>0</v>
      </c>
      <c r="K16" s="67">
        <v>169.5</v>
      </c>
      <c r="L16" s="67">
        <v>0</v>
      </c>
      <c r="M16" s="68" t="s">
        <v>60</v>
      </c>
      <c r="N16" s="69">
        <v>340.5</v>
      </c>
      <c r="O16" s="70">
        <f t="shared" si="0"/>
        <v>11.541850220264317</v>
      </c>
      <c r="P16" s="71">
        <f t="shared" si="1"/>
        <v>0.59736842105263155</v>
      </c>
      <c r="Q16" s="72" t="s">
        <v>72</v>
      </c>
      <c r="R16" s="72" t="s">
        <v>63</v>
      </c>
      <c r="S16" s="69">
        <v>167.4</v>
      </c>
      <c r="T16" s="73">
        <v>81.7</v>
      </c>
      <c r="U16" s="73">
        <f t="shared" si="2"/>
        <v>85.7</v>
      </c>
      <c r="V16" s="73">
        <v>0</v>
      </c>
      <c r="W16" s="71">
        <f t="shared" si="3"/>
        <v>0.48805256869773</v>
      </c>
      <c r="X16" s="73">
        <v>67.7</v>
      </c>
      <c r="Y16" s="71">
        <f t="shared" si="4"/>
        <v>0.40442054958183993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5">
        <v>0</v>
      </c>
      <c r="AI16" s="75">
        <v>0</v>
      </c>
      <c r="AJ16" s="74">
        <v>0</v>
      </c>
      <c r="AK16" s="74">
        <v>0</v>
      </c>
      <c r="AL16" s="74">
        <v>0</v>
      </c>
      <c r="AM16" s="71">
        <f t="shared" si="5"/>
        <v>0</v>
      </c>
      <c r="AN16" s="76">
        <f t="shared" si="6"/>
        <v>0</v>
      </c>
      <c r="AO16" s="77">
        <f t="shared" si="7"/>
        <v>0</v>
      </c>
    </row>
    <row r="17" spans="1:41" ht="14.25" customHeight="1" x14ac:dyDescent="0.25">
      <c r="A17" s="26">
        <v>26</v>
      </c>
      <c r="B17" s="61"/>
      <c r="C17" s="62" t="s">
        <v>42</v>
      </c>
      <c r="D17" s="63">
        <v>1700</v>
      </c>
      <c r="E17" s="64">
        <v>447</v>
      </c>
      <c r="F17" s="65">
        <v>630</v>
      </c>
      <c r="G17" s="65" t="s">
        <v>49</v>
      </c>
      <c r="H17" s="65">
        <v>92.2</v>
      </c>
      <c r="I17" s="65">
        <v>7.8</v>
      </c>
      <c r="J17" s="66">
        <v>0</v>
      </c>
      <c r="K17" s="67">
        <v>183.8</v>
      </c>
      <c r="L17" s="67">
        <v>0</v>
      </c>
      <c r="M17" s="68" t="s">
        <v>60</v>
      </c>
      <c r="N17" s="69">
        <v>368</v>
      </c>
      <c r="O17" s="70">
        <f t="shared" si="0"/>
        <v>12.527173913043478</v>
      </c>
      <c r="P17" s="71">
        <f t="shared" si="1"/>
        <v>0.58412698412698416</v>
      </c>
      <c r="Q17" s="72" t="s">
        <v>73</v>
      </c>
      <c r="R17" s="72" t="s">
        <v>70</v>
      </c>
      <c r="S17" s="69">
        <v>181.5</v>
      </c>
      <c r="T17" s="73">
        <v>90.1</v>
      </c>
      <c r="U17" s="73">
        <f t="shared" si="2"/>
        <v>91.4</v>
      </c>
      <c r="V17" s="73">
        <v>0</v>
      </c>
      <c r="W17" s="71">
        <f t="shared" si="3"/>
        <v>0.49641873278236909</v>
      </c>
      <c r="X17" s="73">
        <v>75.099999999999994</v>
      </c>
      <c r="Y17" s="71">
        <f t="shared" si="4"/>
        <v>0.41377410468319559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5">
        <v>0</v>
      </c>
      <c r="AI17" s="75">
        <v>0</v>
      </c>
      <c r="AJ17" s="74">
        <v>0</v>
      </c>
      <c r="AK17" s="74">
        <v>0</v>
      </c>
      <c r="AL17" s="74">
        <v>0</v>
      </c>
      <c r="AM17" s="71">
        <f t="shared" si="5"/>
        <v>0</v>
      </c>
      <c r="AN17" s="76">
        <f t="shared" si="6"/>
        <v>0</v>
      </c>
      <c r="AO17" s="77">
        <f t="shared" si="7"/>
        <v>0</v>
      </c>
    </row>
    <row r="18" spans="1:41" ht="14.25" customHeight="1" x14ac:dyDescent="0.25">
      <c r="A18" s="26">
        <v>26</v>
      </c>
      <c r="B18" s="61"/>
      <c r="C18" s="62" t="s">
        <v>42</v>
      </c>
      <c r="D18" s="63" t="s">
        <v>74</v>
      </c>
      <c r="E18" s="64">
        <v>444</v>
      </c>
      <c r="F18" s="65">
        <v>580</v>
      </c>
      <c r="G18" s="65" t="s">
        <v>49</v>
      </c>
      <c r="H18" s="65">
        <v>82</v>
      </c>
      <c r="I18" s="65">
        <v>9.3000000000000007</v>
      </c>
      <c r="J18" s="66">
        <v>0</v>
      </c>
      <c r="K18" s="67">
        <v>173.8</v>
      </c>
      <c r="L18" s="67">
        <v>0</v>
      </c>
      <c r="M18" s="68" t="s">
        <v>50</v>
      </c>
      <c r="N18" s="69">
        <v>348.8</v>
      </c>
      <c r="O18" s="70">
        <f t="shared" si="0"/>
        <v>11.754587155963304</v>
      </c>
      <c r="P18" s="71">
        <f t="shared" si="1"/>
        <v>0.60137931034482761</v>
      </c>
      <c r="Q18" s="72" t="s">
        <v>62</v>
      </c>
      <c r="R18" s="72" t="s">
        <v>63</v>
      </c>
      <c r="S18" s="69">
        <v>171.4</v>
      </c>
      <c r="T18" s="73">
        <v>85.4</v>
      </c>
      <c r="U18" s="73">
        <f t="shared" si="2"/>
        <v>86</v>
      </c>
      <c r="V18" s="73">
        <v>0</v>
      </c>
      <c r="W18" s="71">
        <f t="shared" si="3"/>
        <v>0.49824970828471415</v>
      </c>
      <c r="X18" s="73">
        <v>71.5</v>
      </c>
      <c r="Y18" s="71">
        <f t="shared" si="4"/>
        <v>0.41715285880980163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5">
        <v>0</v>
      </c>
      <c r="AI18" s="75">
        <v>0</v>
      </c>
      <c r="AJ18" s="74">
        <v>0</v>
      </c>
      <c r="AK18" s="74">
        <v>0</v>
      </c>
      <c r="AL18" s="74">
        <v>0</v>
      </c>
      <c r="AM18" s="71">
        <f t="shared" si="5"/>
        <v>0</v>
      </c>
      <c r="AN18" s="76">
        <f t="shared" si="6"/>
        <v>0</v>
      </c>
      <c r="AO18" s="77">
        <f t="shared" si="7"/>
        <v>0</v>
      </c>
    </row>
    <row r="19" spans="1:41" ht="14.25" customHeight="1" x14ac:dyDescent="0.25">
      <c r="A19" s="26">
        <v>26</v>
      </c>
      <c r="B19" s="61"/>
      <c r="C19" s="62" t="s">
        <v>42</v>
      </c>
      <c r="D19" s="63">
        <v>9922</v>
      </c>
      <c r="E19" s="64">
        <v>443</v>
      </c>
      <c r="F19" s="65">
        <v>590</v>
      </c>
      <c r="G19" s="65" t="s">
        <v>49</v>
      </c>
      <c r="H19" s="65">
        <v>77.900000000000006</v>
      </c>
      <c r="I19" s="65">
        <v>8.4</v>
      </c>
      <c r="J19" s="66">
        <v>0</v>
      </c>
      <c r="K19" s="67">
        <v>166.2</v>
      </c>
      <c r="L19" s="67">
        <v>0</v>
      </c>
      <c r="M19" s="68" t="s">
        <v>61</v>
      </c>
      <c r="N19" s="69">
        <v>335.8</v>
      </c>
      <c r="O19" s="70">
        <f t="shared" si="0"/>
        <v>11.599166170339489</v>
      </c>
      <c r="P19" s="71">
        <f t="shared" si="1"/>
        <v>0.56915254237288138</v>
      </c>
      <c r="Q19" s="72" t="s">
        <v>57</v>
      </c>
      <c r="R19" s="72" t="s">
        <v>58</v>
      </c>
      <c r="S19" s="69">
        <v>164</v>
      </c>
      <c r="T19" s="73">
        <v>81.8</v>
      </c>
      <c r="U19" s="73">
        <f t="shared" si="2"/>
        <v>82.2</v>
      </c>
      <c r="V19" s="73">
        <v>0</v>
      </c>
      <c r="W19" s="71">
        <f t="shared" si="3"/>
        <v>0.49878048780487805</v>
      </c>
      <c r="X19" s="73">
        <v>68.099999999999994</v>
      </c>
      <c r="Y19" s="71">
        <f t="shared" si="4"/>
        <v>0.41524390243902437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5">
        <v>0</v>
      </c>
      <c r="AI19" s="75">
        <v>0</v>
      </c>
      <c r="AJ19" s="74">
        <v>0</v>
      </c>
      <c r="AK19" s="74">
        <v>0</v>
      </c>
      <c r="AL19" s="74">
        <v>0</v>
      </c>
      <c r="AM19" s="71">
        <f t="shared" si="5"/>
        <v>0</v>
      </c>
      <c r="AN19" s="76">
        <f t="shared" si="6"/>
        <v>0</v>
      </c>
      <c r="AO19" s="77">
        <f t="shared" si="7"/>
        <v>0</v>
      </c>
    </row>
    <row r="20" spans="1:41" ht="14.25" customHeight="1" x14ac:dyDescent="0.25">
      <c r="A20" s="26">
        <v>26</v>
      </c>
      <c r="B20" s="61"/>
      <c r="C20" s="62" t="s">
        <v>42</v>
      </c>
      <c r="D20" s="63">
        <v>1702</v>
      </c>
      <c r="E20" s="64">
        <v>442</v>
      </c>
      <c r="F20" s="65">
        <v>620</v>
      </c>
      <c r="G20" s="65" t="s">
        <v>49</v>
      </c>
      <c r="H20" s="65">
        <v>74.099999999999994</v>
      </c>
      <c r="I20" s="65">
        <v>5.9</v>
      </c>
      <c r="J20" s="66">
        <v>0</v>
      </c>
      <c r="K20" s="67">
        <v>170.7</v>
      </c>
      <c r="L20" s="67">
        <v>0</v>
      </c>
      <c r="M20" s="68" t="s">
        <v>50</v>
      </c>
      <c r="N20" s="69">
        <v>340.2</v>
      </c>
      <c r="O20" s="70">
        <f t="shared" si="0"/>
        <v>10.890652557319225</v>
      </c>
      <c r="P20" s="71">
        <f t="shared" si="1"/>
        <v>0.54870967741935484</v>
      </c>
      <c r="Q20" s="72" t="s">
        <v>69</v>
      </c>
      <c r="R20" s="72" t="s">
        <v>70</v>
      </c>
      <c r="S20" s="69">
        <v>168.3</v>
      </c>
      <c r="T20" s="73">
        <v>84.5</v>
      </c>
      <c r="U20" s="73">
        <f t="shared" si="2"/>
        <v>83.800000000000011</v>
      </c>
      <c r="V20" s="73">
        <v>0</v>
      </c>
      <c r="W20" s="71">
        <f t="shared" si="3"/>
        <v>0.50207961972667847</v>
      </c>
      <c r="X20" s="73">
        <v>70.8</v>
      </c>
      <c r="Y20" s="71">
        <f t="shared" si="4"/>
        <v>0.42067736185383242</v>
      </c>
      <c r="Z20" s="74">
        <v>2.5350000000000001</v>
      </c>
      <c r="AA20" s="74">
        <v>5.86</v>
      </c>
      <c r="AB20" s="74">
        <v>5.5650000000000004</v>
      </c>
      <c r="AC20" s="74">
        <v>0</v>
      </c>
      <c r="AD20" s="74">
        <v>9.5299999999999994</v>
      </c>
      <c r="AE20" s="74">
        <v>9.5500000000000007</v>
      </c>
      <c r="AF20" s="74">
        <v>6.6</v>
      </c>
      <c r="AG20" s="74">
        <v>1.61</v>
      </c>
      <c r="AH20" s="75">
        <v>2.6349999999999998</v>
      </c>
      <c r="AI20" s="75">
        <v>2.2949999999999999</v>
      </c>
      <c r="AJ20" s="74">
        <f>3.515+3.51+7.76</f>
        <v>14.785</v>
      </c>
      <c r="AK20" s="74">
        <v>5.51</v>
      </c>
      <c r="AL20" s="74">
        <v>4.2050000000000001</v>
      </c>
      <c r="AM20" s="71">
        <f t="shared" si="5"/>
        <v>8.2947118241235893E-2</v>
      </c>
      <c r="AN20" s="76">
        <f t="shared" si="6"/>
        <v>23.553178847296497</v>
      </c>
      <c r="AO20" s="77">
        <f t="shared" si="7"/>
        <v>73.008474576271198</v>
      </c>
    </row>
    <row r="21" spans="1:41" ht="14.25" customHeight="1" x14ac:dyDescent="0.25">
      <c r="A21" s="26">
        <v>26</v>
      </c>
      <c r="B21" s="61"/>
      <c r="C21" s="62" t="s">
        <v>42</v>
      </c>
      <c r="D21" s="63" t="s">
        <v>75</v>
      </c>
      <c r="E21" s="64">
        <v>441</v>
      </c>
      <c r="F21" s="65">
        <v>640</v>
      </c>
      <c r="G21" s="65" t="s">
        <v>49</v>
      </c>
      <c r="H21" s="65">
        <v>79.2</v>
      </c>
      <c r="I21" s="65">
        <v>9.6</v>
      </c>
      <c r="J21" s="66">
        <v>0</v>
      </c>
      <c r="K21" s="67">
        <v>185.4</v>
      </c>
      <c r="L21" s="67">
        <v>0</v>
      </c>
      <c r="M21" s="68" t="s">
        <v>61</v>
      </c>
      <c r="N21" s="69">
        <v>370.6</v>
      </c>
      <c r="O21" s="70">
        <f t="shared" si="0"/>
        <v>10.685375067458175</v>
      </c>
      <c r="P21" s="71">
        <f t="shared" si="1"/>
        <v>0.57906250000000004</v>
      </c>
      <c r="Q21" s="72" t="s">
        <v>45</v>
      </c>
      <c r="R21" s="72" t="s">
        <v>76</v>
      </c>
      <c r="S21" s="69">
        <v>182.9</v>
      </c>
      <c r="T21" s="73">
        <v>87.4</v>
      </c>
      <c r="U21" s="73">
        <f t="shared" si="2"/>
        <v>95.5</v>
      </c>
      <c r="V21" s="73">
        <v>0</v>
      </c>
      <c r="W21" s="71">
        <f t="shared" si="3"/>
        <v>0.47785675232367414</v>
      </c>
      <c r="X21" s="73">
        <v>71.2</v>
      </c>
      <c r="Y21" s="71">
        <f t="shared" si="4"/>
        <v>0.38928376161837069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5">
        <v>0</v>
      </c>
      <c r="AI21" s="75">
        <v>0</v>
      </c>
      <c r="AJ21" s="74">
        <v>0</v>
      </c>
      <c r="AK21" s="74">
        <v>0</v>
      </c>
      <c r="AL21" s="74">
        <v>0</v>
      </c>
      <c r="AM21" s="71">
        <f t="shared" si="5"/>
        <v>0</v>
      </c>
      <c r="AN21" s="76">
        <f t="shared" si="6"/>
        <v>0</v>
      </c>
      <c r="AO21" s="77">
        <f t="shared" si="7"/>
        <v>0</v>
      </c>
    </row>
    <row r="22" spans="1:41" ht="14.25" customHeight="1" thickBot="1" x14ac:dyDescent="0.3">
      <c r="A22" s="26">
        <v>26</v>
      </c>
      <c r="B22" s="44"/>
      <c r="C22" s="45" t="s">
        <v>42</v>
      </c>
      <c r="D22" s="46">
        <v>2282</v>
      </c>
      <c r="E22" s="47">
        <v>438</v>
      </c>
      <c r="F22" s="48">
        <v>610</v>
      </c>
      <c r="G22" s="48" t="s">
        <v>49</v>
      </c>
      <c r="H22" s="48">
        <v>90.9</v>
      </c>
      <c r="I22" s="48">
        <v>8.3000000000000007</v>
      </c>
      <c r="J22" s="49">
        <v>0</v>
      </c>
      <c r="K22" s="50">
        <v>176.1</v>
      </c>
      <c r="L22" s="50">
        <v>0</v>
      </c>
      <c r="M22" s="51" t="s">
        <v>50</v>
      </c>
      <c r="N22" s="52">
        <v>350.8</v>
      </c>
      <c r="O22" s="53">
        <f t="shared" si="0"/>
        <v>12.956100342075258</v>
      </c>
      <c r="P22" s="54">
        <f t="shared" si="1"/>
        <v>0.57508196721311478</v>
      </c>
      <c r="Q22" s="55" t="s">
        <v>45</v>
      </c>
      <c r="R22" s="55" t="s">
        <v>46</v>
      </c>
      <c r="S22" s="52">
        <v>174.3</v>
      </c>
      <c r="T22" s="56">
        <v>86.3</v>
      </c>
      <c r="U22" s="56">
        <f t="shared" si="2"/>
        <v>88.000000000000014</v>
      </c>
      <c r="V22" s="56">
        <v>0</v>
      </c>
      <c r="W22" s="54">
        <f t="shared" si="3"/>
        <v>0.49512335054503726</v>
      </c>
      <c r="X22" s="56">
        <v>71.5</v>
      </c>
      <c r="Y22" s="54">
        <f t="shared" si="4"/>
        <v>0.41021227768215718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8">
        <v>0</v>
      </c>
      <c r="AI22" s="58">
        <v>0</v>
      </c>
      <c r="AJ22" s="57">
        <v>0</v>
      </c>
      <c r="AK22" s="57">
        <v>0</v>
      </c>
      <c r="AL22" s="57">
        <v>0</v>
      </c>
      <c r="AM22" s="54">
        <f t="shared" si="5"/>
        <v>0</v>
      </c>
      <c r="AN22" s="59">
        <f t="shared" si="6"/>
        <v>0</v>
      </c>
      <c r="AO22" s="60">
        <f t="shared" si="7"/>
        <v>0</v>
      </c>
    </row>
    <row r="23" spans="1:41" ht="14.25" customHeight="1" x14ac:dyDescent="0.25">
      <c r="A23" s="26">
        <v>26</v>
      </c>
      <c r="B23" s="27" t="s">
        <v>41</v>
      </c>
      <c r="C23" s="28" t="s">
        <v>42</v>
      </c>
      <c r="D23" s="29">
        <v>6051</v>
      </c>
      <c r="E23" s="30">
        <v>439</v>
      </c>
      <c r="F23" s="31">
        <v>660</v>
      </c>
      <c r="G23" s="31" t="s">
        <v>77</v>
      </c>
      <c r="H23" s="31">
        <v>76.5</v>
      </c>
      <c r="I23" s="31">
        <v>11.5</v>
      </c>
      <c r="J23" s="32">
        <v>0</v>
      </c>
      <c r="K23" s="33">
        <v>193.5</v>
      </c>
      <c r="L23" s="33">
        <v>0</v>
      </c>
      <c r="M23" s="34" t="s">
        <v>60</v>
      </c>
      <c r="N23" s="35">
        <v>384.7</v>
      </c>
      <c r="O23" s="36">
        <f t="shared" si="0"/>
        <v>9.9428125812321291</v>
      </c>
      <c r="P23" s="37">
        <f t="shared" si="1"/>
        <v>0.58287878787878789</v>
      </c>
      <c r="Q23" s="38" t="s">
        <v>78</v>
      </c>
      <c r="R23" s="38" t="s">
        <v>52</v>
      </c>
      <c r="S23" s="35">
        <v>191.3</v>
      </c>
      <c r="T23" s="39">
        <v>97.3</v>
      </c>
      <c r="U23" s="39">
        <f t="shared" si="2"/>
        <v>94.000000000000014</v>
      </c>
      <c r="V23" s="39">
        <v>0</v>
      </c>
      <c r="W23" s="37">
        <f t="shared" si="3"/>
        <v>0.50862519602718237</v>
      </c>
      <c r="X23" s="39">
        <v>80.3</v>
      </c>
      <c r="Y23" s="37">
        <f t="shared" si="4"/>
        <v>0.41975953998954518</v>
      </c>
      <c r="Z23" s="40">
        <v>2.8250000000000002</v>
      </c>
      <c r="AA23" s="40">
        <v>7.0549999999999997</v>
      </c>
      <c r="AB23" s="40">
        <v>5.4349999999999996</v>
      </c>
      <c r="AC23" s="40">
        <v>0</v>
      </c>
      <c r="AD23" s="40">
        <v>11.76</v>
      </c>
      <c r="AE23" s="40">
        <v>10.455</v>
      </c>
      <c r="AF23" s="40">
        <v>6.5350000000000001</v>
      </c>
      <c r="AG23" s="40">
        <v>2.0150000000000001</v>
      </c>
      <c r="AH23" s="41">
        <v>2.89</v>
      </c>
      <c r="AI23" s="41">
        <v>2.5150000000000001</v>
      </c>
      <c r="AJ23" s="40">
        <f>3.345+3.78+8.13</f>
        <v>15.255000000000001</v>
      </c>
      <c r="AK23" s="40">
        <v>7.25</v>
      </c>
      <c r="AL23" s="40">
        <v>6.085</v>
      </c>
      <c r="AM23" s="37">
        <f t="shared" si="5"/>
        <v>8.005750130684787E-2</v>
      </c>
      <c r="AN23" s="42">
        <f t="shared" si="6"/>
        <v>23.034500784108726</v>
      </c>
      <c r="AO23" s="43">
        <f t="shared" si="7"/>
        <v>73.144458281444585</v>
      </c>
    </row>
    <row r="24" spans="1:41" ht="14.25" customHeight="1" x14ac:dyDescent="0.25">
      <c r="A24" s="26">
        <v>26</v>
      </c>
      <c r="B24" s="61"/>
      <c r="C24" s="62" t="s">
        <v>42</v>
      </c>
      <c r="D24" s="63">
        <v>5949</v>
      </c>
      <c r="E24" s="64">
        <v>450</v>
      </c>
      <c r="F24" s="65">
        <v>560</v>
      </c>
      <c r="G24" s="74" t="s">
        <v>77</v>
      </c>
      <c r="H24" s="65">
        <v>84.1</v>
      </c>
      <c r="I24" s="65">
        <v>8</v>
      </c>
      <c r="J24" s="66">
        <v>0</v>
      </c>
      <c r="K24" s="67">
        <v>167.1</v>
      </c>
      <c r="L24" s="67">
        <v>0</v>
      </c>
      <c r="M24" s="68" t="s">
        <v>61</v>
      </c>
      <c r="N24" s="69">
        <v>334.7</v>
      </c>
      <c r="O24" s="70">
        <f t="shared" si="0"/>
        <v>12.563489692261726</v>
      </c>
      <c r="P24" s="71">
        <f t="shared" si="1"/>
        <v>0.59767857142857139</v>
      </c>
      <c r="Q24" s="72" t="s">
        <v>72</v>
      </c>
      <c r="R24" s="72" t="s">
        <v>52</v>
      </c>
      <c r="S24" s="69">
        <v>165</v>
      </c>
      <c r="T24" s="73">
        <v>82.6</v>
      </c>
      <c r="U24" s="73">
        <f t="shared" si="2"/>
        <v>82.4</v>
      </c>
      <c r="V24" s="73">
        <v>0</v>
      </c>
      <c r="W24" s="71">
        <f t="shared" si="3"/>
        <v>0.50060606060606061</v>
      </c>
      <c r="X24" s="73">
        <v>68.8</v>
      </c>
      <c r="Y24" s="71">
        <f t="shared" si="4"/>
        <v>0.41696969696969693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5">
        <v>0</v>
      </c>
      <c r="AI24" s="75">
        <v>0</v>
      </c>
      <c r="AJ24" s="74">
        <v>0</v>
      </c>
      <c r="AK24" s="74">
        <v>0</v>
      </c>
      <c r="AL24" s="74">
        <v>0</v>
      </c>
      <c r="AM24" s="71">
        <f t="shared" si="5"/>
        <v>0</v>
      </c>
      <c r="AN24" s="76">
        <f t="shared" si="6"/>
        <v>0</v>
      </c>
      <c r="AO24" s="77">
        <f t="shared" si="7"/>
        <v>0</v>
      </c>
    </row>
    <row r="25" spans="1:41" ht="14.25" customHeight="1" x14ac:dyDescent="0.25">
      <c r="A25" s="26">
        <v>26</v>
      </c>
      <c r="B25" s="61"/>
      <c r="C25" s="62" t="s">
        <v>42</v>
      </c>
      <c r="D25" s="63">
        <v>3535</v>
      </c>
      <c r="E25" s="64">
        <v>451</v>
      </c>
      <c r="F25" s="65">
        <v>610</v>
      </c>
      <c r="G25" s="65" t="s">
        <v>77</v>
      </c>
      <c r="H25" s="65">
        <v>84.3</v>
      </c>
      <c r="I25" s="65">
        <v>13.6</v>
      </c>
      <c r="J25" s="66">
        <v>0</v>
      </c>
      <c r="K25" s="67">
        <v>176.2</v>
      </c>
      <c r="L25" s="67">
        <v>0</v>
      </c>
      <c r="M25" s="68" t="s">
        <v>61</v>
      </c>
      <c r="N25" s="69">
        <v>354.9</v>
      </c>
      <c r="O25" s="70">
        <f t="shared" si="0"/>
        <v>11.876584953508031</v>
      </c>
      <c r="P25" s="71">
        <f t="shared" si="1"/>
        <v>0.58180327868852455</v>
      </c>
      <c r="Q25" s="72" t="s">
        <v>79</v>
      </c>
      <c r="R25" s="72" t="s">
        <v>52</v>
      </c>
      <c r="S25" s="69">
        <v>174</v>
      </c>
      <c r="T25" s="73">
        <v>85.9</v>
      </c>
      <c r="U25" s="73">
        <f t="shared" si="2"/>
        <v>88.1</v>
      </c>
      <c r="V25" s="73">
        <v>0</v>
      </c>
      <c r="W25" s="71">
        <f t="shared" si="3"/>
        <v>0.49367816091954025</v>
      </c>
      <c r="X25" s="73">
        <v>70.099999999999994</v>
      </c>
      <c r="Y25" s="71">
        <f t="shared" si="4"/>
        <v>0.4028735632183908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5">
        <v>0</v>
      </c>
      <c r="AI25" s="75">
        <v>0</v>
      </c>
      <c r="AJ25" s="74">
        <v>0</v>
      </c>
      <c r="AK25" s="74">
        <v>0</v>
      </c>
      <c r="AL25" s="74">
        <v>0</v>
      </c>
      <c r="AM25" s="71">
        <f t="shared" si="5"/>
        <v>0</v>
      </c>
      <c r="AN25" s="76">
        <f t="shared" si="6"/>
        <v>0</v>
      </c>
      <c r="AO25" s="77">
        <f t="shared" si="7"/>
        <v>0</v>
      </c>
    </row>
    <row r="26" spans="1:41" ht="14.25" customHeight="1" x14ac:dyDescent="0.25">
      <c r="A26" s="26">
        <v>26</v>
      </c>
      <c r="B26" s="61"/>
      <c r="C26" s="62" t="s">
        <v>42</v>
      </c>
      <c r="D26" s="63">
        <v>3512</v>
      </c>
      <c r="E26" s="64">
        <v>440</v>
      </c>
      <c r="F26" s="65">
        <v>560</v>
      </c>
      <c r="G26" s="65" t="s">
        <v>77</v>
      </c>
      <c r="H26" s="65">
        <v>78.8</v>
      </c>
      <c r="I26" s="65">
        <v>11</v>
      </c>
      <c r="J26" s="66">
        <v>0</v>
      </c>
      <c r="K26" s="67">
        <v>159.1</v>
      </c>
      <c r="L26" s="67">
        <v>0</v>
      </c>
      <c r="M26" s="68" t="s">
        <v>60</v>
      </c>
      <c r="N26" s="69">
        <v>318.2</v>
      </c>
      <c r="O26" s="70">
        <f t="shared" si="0"/>
        <v>12.382149591451917</v>
      </c>
      <c r="P26" s="71">
        <f t="shared" si="1"/>
        <v>0.56821428571428567</v>
      </c>
      <c r="Q26" s="72" t="s">
        <v>79</v>
      </c>
      <c r="R26" s="72" t="s">
        <v>52</v>
      </c>
      <c r="S26" s="69">
        <v>157.19999999999999</v>
      </c>
      <c r="T26" s="73">
        <v>77.3</v>
      </c>
      <c r="U26" s="73">
        <f t="shared" si="2"/>
        <v>79.899999999999991</v>
      </c>
      <c r="V26" s="73">
        <v>0</v>
      </c>
      <c r="W26" s="71">
        <f t="shared" si="3"/>
        <v>0.49173027989821882</v>
      </c>
      <c r="X26" s="73">
        <v>63.5</v>
      </c>
      <c r="Y26" s="71">
        <f t="shared" si="4"/>
        <v>0.40394402035623411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5">
        <v>0</v>
      </c>
      <c r="AI26" s="75">
        <v>0</v>
      </c>
      <c r="AJ26" s="74">
        <v>0</v>
      </c>
      <c r="AK26" s="74">
        <v>0</v>
      </c>
      <c r="AL26" s="74">
        <v>0</v>
      </c>
      <c r="AM26" s="71">
        <f t="shared" si="5"/>
        <v>0</v>
      </c>
      <c r="AN26" s="76">
        <f t="shared" si="6"/>
        <v>0</v>
      </c>
      <c r="AO26" s="77">
        <f t="shared" si="7"/>
        <v>0</v>
      </c>
    </row>
    <row r="27" spans="1:41" ht="14.25" customHeight="1" thickBot="1" x14ac:dyDescent="0.3">
      <c r="A27" s="26">
        <v>26</v>
      </c>
      <c r="B27" s="80"/>
      <c r="C27" s="45" t="s">
        <v>42</v>
      </c>
      <c r="D27" s="46">
        <v>6154</v>
      </c>
      <c r="E27" s="47">
        <v>455</v>
      </c>
      <c r="F27" s="48">
        <v>560</v>
      </c>
      <c r="G27" s="48" t="s">
        <v>77</v>
      </c>
      <c r="H27" s="48">
        <v>87</v>
      </c>
      <c r="I27" s="48">
        <v>11.4</v>
      </c>
      <c r="J27" s="49">
        <v>0</v>
      </c>
      <c r="K27" s="50">
        <v>134.1</v>
      </c>
      <c r="L27" s="50">
        <v>0</v>
      </c>
      <c r="M27" s="51" t="s">
        <v>50</v>
      </c>
      <c r="N27" s="52">
        <v>266.3</v>
      </c>
      <c r="O27" s="53">
        <f t="shared" si="0"/>
        <v>16.334960570784826</v>
      </c>
      <c r="P27" s="54">
        <f t="shared" si="1"/>
        <v>0.47553571428571428</v>
      </c>
      <c r="Q27" s="55" t="s">
        <v>57</v>
      </c>
      <c r="R27" s="55" t="s">
        <v>52</v>
      </c>
      <c r="S27" s="52">
        <v>132</v>
      </c>
      <c r="T27" s="56">
        <v>63.6</v>
      </c>
      <c r="U27" s="56">
        <f t="shared" si="2"/>
        <v>68.400000000000006</v>
      </c>
      <c r="V27" s="56">
        <v>0</v>
      </c>
      <c r="W27" s="54">
        <f t="shared" si="3"/>
        <v>0.48181818181818181</v>
      </c>
      <c r="X27" s="56">
        <v>52.5</v>
      </c>
      <c r="Y27" s="54">
        <f t="shared" si="4"/>
        <v>0.39772727272727271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8">
        <v>0</v>
      </c>
      <c r="AI27" s="58">
        <v>0</v>
      </c>
      <c r="AJ27" s="57">
        <v>0</v>
      </c>
      <c r="AK27" s="57">
        <v>0</v>
      </c>
      <c r="AL27" s="57">
        <v>0</v>
      </c>
      <c r="AM27" s="54">
        <f t="shared" si="5"/>
        <v>0</v>
      </c>
      <c r="AN27" s="59">
        <f t="shared" si="6"/>
        <v>0</v>
      </c>
      <c r="AO27" s="60">
        <f t="shared" si="7"/>
        <v>0</v>
      </c>
    </row>
    <row r="28" spans="1:41" ht="5.25" customHeight="1" x14ac:dyDescent="0.25"/>
    <row r="29" spans="1:41" ht="13.5" customHeight="1" x14ac:dyDescent="0.3">
      <c r="A29" s="79"/>
      <c r="B29" s="81"/>
      <c r="C29" s="82" t="s">
        <v>80</v>
      </c>
      <c r="D29" s="83"/>
      <c r="E29" s="79"/>
      <c r="F29" s="79"/>
      <c r="G29" s="79"/>
      <c r="H29" s="79"/>
      <c r="I29" s="79"/>
      <c r="J29" s="84"/>
      <c r="K29" s="85"/>
      <c r="L29" s="85"/>
      <c r="M29" s="86"/>
      <c r="N29" s="87"/>
      <c r="O29" s="88"/>
      <c r="P29" s="89"/>
      <c r="Q29" s="89" t="s">
        <v>81</v>
      </c>
      <c r="R29" s="90" t="s">
        <v>82</v>
      </c>
      <c r="S29" s="91"/>
      <c r="T29" s="92"/>
      <c r="U29" s="92"/>
      <c r="V29" s="92"/>
      <c r="W29" s="93" t="s">
        <v>83</v>
      </c>
      <c r="X29" s="92"/>
      <c r="Y29" s="94"/>
    </row>
    <row r="30" spans="1:41" ht="12.75" customHeight="1" x14ac:dyDescent="0.3">
      <c r="A30" s="79"/>
      <c r="B30" s="81"/>
      <c r="C30" s="95" t="s">
        <v>84</v>
      </c>
      <c r="D30" s="83"/>
      <c r="E30" s="79"/>
      <c r="F30" s="79"/>
      <c r="G30" s="79"/>
      <c r="H30" s="79"/>
      <c r="I30" s="79"/>
      <c r="J30" s="84"/>
      <c r="K30" s="85"/>
      <c r="L30" s="85"/>
      <c r="M30" s="86"/>
      <c r="N30" s="87"/>
      <c r="O30" s="88"/>
      <c r="P30" s="89"/>
      <c r="Q30" s="89" t="s">
        <v>81</v>
      </c>
      <c r="R30" s="90" t="s">
        <v>82</v>
      </c>
      <c r="S30" s="91"/>
      <c r="T30" s="92"/>
      <c r="U30" s="92"/>
      <c r="V30" s="92"/>
      <c r="W30" s="93" t="s">
        <v>85</v>
      </c>
      <c r="X30" s="92"/>
      <c r="Y30" s="94"/>
    </row>
    <row r="31" spans="1:41" ht="12.75" customHeight="1" x14ac:dyDescent="0.3">
      <c r="A31" s="79"/>
      <c r="B31" s="81"/>
      <c r="C31" s="95" t="s">
        <v>86</v>
      </c>
      <c r="D31" s="83"/>
      <c r="E31" s="79"/>
      <c r="F31" s="79"/>
      <c r="G31" s="79"/>
      <c r="H31" s="79"/>
      <c r="I31" s="79"/>
      <c r="J31" s="84"/>
      <c r="K31" s="85"/>
      <c r="L31" s="85"/>
      <c r="M31" s="86"/>
      <c r="N31" s="87"/>
      <c r="O31" s="88"/>
      <c r="P31" s="89"/>
      <c r="Q31" s="89" t="s">
        <v>87</v>
      </c>
      <c r="R31" s="90" t="s">
        <v>88</v>
      </c>
      <c r="S31" s="91"/>
      <c r="T31" s="92"/>
      <c r="U31" s="92"/>
      <c r="V31" s="92"/>
      <c r="W31" s="93" t="s">
        <v>85</v>
      </c>
      <c r="X31" s="92"/>
      <c r="Y31" s="94"/>
    </row>
    <row r="32" spans="1:41" ht="12.75" customHeight="1" x14ac:dyDescent="0.3">
      <c r="A32" s="79"/>
      <c r="B32" s="81"/>
      <c r="C32" s="95" t="s">
        <v>89</v>
      </c>
      <c r="D32" s="83"/>
      <c r="E32" s="79"/>
      <c r="F32" s="79"/>
      <c r="G32" s="79"/>
      <c r="H32" s="79"/>
      <c r="I32" s="79"/>
      <c r="J32" s="84"/>
      <c r="K32" s="85"/>
      <c r="L32" s="85"/>
      <c r="M32" s="86"/>
      <c r="N32" s="87"/>
      <c r="O32" s="88"/>
      <c r="P32" s="89"/>
      <c r="Q32" s="89" t="s">
        <v>87</v>
      </c>
      <c r="R32" s="90" t="s">
        <v>88</v>
      </c>
      <c r="S32" s="91"/>
      <c r="T32" s="92"/>
      <c r="U32" s="92"/>
      <c r="V32" s="92"/>
      <c r="W32" s="93" t="s">
        <v>90</v>
      </c>
      <c r="X32" s="92"/>
      <c r="Y32" s="94"/>
    </row>
    <row r="33" spans="1:25" ht="12.75" customHeight="1" x14ac:dyDescent="0.3">
      <c r="A33" s="79"/>
      <c r="B33" s="81"/>
      <c r="C33" s="95" t="s">
        <v>91</v>
      </c>
      <c r="D33" s="83"/>
      <c r="E33" s="79"/>
      <c r="F33" s="79"/>
      <c r="G33" s="79"/>
      <c r="H33" s="79"/>
      <c r="I33" s="79"/>
      <c r="J33" s="84"/>
      <c r="K33" s="85"/>
      <c r="L33" s="85"/>
      <c r="M33" s="86"/>
      <c r="N33" s="87"/>
      <c r="O33" s="88"/>
      <c r="P33" s="89"/>
      <c r="Q33" s="89" t="s">
        <v>81</v>
      </c>
      <c r="R33" s="90" t="s">
        <v>82</v>
      </c>
      <c r="S33" s="91"/>
      <c r="T33" s="92"/>
      <c r="U33" s="92"/>
      <c r="V33" s="92"/>
      <c r="W33" s="93" t="s">
        <v>90</v>
      </c>
      <c r="X33" s="92"/>
      <c r="Y33" s="94"/>
    </row>
    <row r="34" spans="1:25" ht="12.75" customHeight="1" x14ac:dyDescent="0.3">
      <c r="A34" s="79"/>
      <c r="B34" s="81"/>
      <c r="C34" s="95" t="s">
        <v>92</v>
      </c>
      <c r="D34" s="83"/>
      <c r="E34" s="79"/>
      <c r="F34" s="79"/>
      <c r="G34" s="79"/>
      <c r="H34" s="79"/>
      <c r="I34" s="79"/>
      <c r="J34" s="84"/>
      <c r="K34" s="85"/>
      <c r="L34" s="85"/>
      <c r="M34" s="86"/>
      <c r="N34" s="87"/>
      <c r="O34" s="88"/>
      <c r="P34" s="89"/>
      <c r="Q34" s="89" t="s">
        <v>93</v>
      </c>
      <c r="R34" s="90" t="s">
        <v>88</v>
      </c>
      <c r="S34" s="91"/>
      <c r="T34" s="92"/>
      <c r="U34" s="92"/>
      <c r="V34" s="92"/>
      <c r="W34" s="93" t="s">
        <v>94</v>
      </c>
      <c r="X34" s="92"/>
      <c r="Y34" s="94"/>
    </row>
    <row r="35" spans="1:25" ht="12.75" customHeight="1" x14ac:dyDescent="0.3">
      <c r="A35" s="79"/>
      <c r="B35" s="81"/>
      <c r="C35" s="95" t="s">
        <v>95</v>
      </c>
      <c r="D35" s="83"/>
      <c r="E35" s="79"/>
      <c r="F35" s="79"/>
      <c r="G35" s="79"/>
      <c r="H35" s="79"/>
      <c r="I35" s="79"/>
      <c r="J35" s="84"/>
      <c r="K35" s="85"/>
      <c r="L35" s="85"/>
      <c r="M35" s="86"/>
      <c r="N35" s="87"/>
      <c r="O35" s="88"/>
      <c r="P35" s="89"/>
      <c r="Q35" s="89" t="s">
        <v>96</v>
      </c>
      <c r="R35" s="90" t="s">
        <v>66</v>
      </c>
      <c r="S35" s="91"/>
      <c r="T35" s="92"/>
      <c r="U35" s="92"/>
      <c r="V35" s="92"/>
      <c r="W35" s="93" t="s">
        <v>97</v>
      </c>
      <c r="X35" s="92"/>
      <c r="Y35" s="96"/>
    </row>
    <row r="36" spans="1:25" ht="12.75" customHeight="1" x14ac:dyDescent="0.3">
      <c r="A36" s="79"/>
      <c r="B36" s="81"/>
      <c r="C36" s="95" t="s">
        <v>98</v>
      </c>
      <c r="D36" s="83"/>
      <c r="E36" s="79"/>
      <c r="F36" s="79"/>
      <c r="G36" s="79"/>
      <c r="H36" s="79"/>
      <c r="I36" s="79"/>
      <c r="J36" s="84"/>
      <c r="K36" s="85"/>
      <c r="L36" s="85"/>
      <c r="M36" s="86"/>
      <c r="N36" s="87"/>
      <c r="O36" s="88"/>
      <c r="P36" s="89"/>
      <c r="Q36" s="89" t="s">
        <v>99</v>
      </c>
      <c r="R36" s="90" t="s">
        <v>82</v>
      </c>
      <c r="S36" s="91"/>
      <c r="T36" s="92"/>
      <c r="U36" s="92"/>
      <c r="V36" s="92"/>
      <c r="W36" s="93" t="s">
        <v>100</v>
      </c>
      <c r="X36" s="92"/>
      <c r="Y36" s="96"/>
    </row>
    <row r="37" spans="1:25" ht="12.75" customHeight="1" x14ac:dyDescent="0.3">
      <c r="A37" s="79"/>
      <c r="B37" s="81"/>
      <c r="C37" s="95" t="s">
        <v>101</v>
      </c>
      <c r="D37" s="83"/>
      <c r="E37" s="79"/>
      <c r="F37" s="79"/>
      <c r="G37" s="79"/>
      <c r="H37" s="79"/>
      <c r="I37" s="79"/>
      <c r="J37" s="84"/>
      <c r="K37" s="85"/>
      <c r="L37" s="85"/>
      <c r="M37" s="86"/>
      <c r="N37" s="87"/>
      <c r="O37" s="88"/>
      <c r="P37" s="89"/>
      <c r="Q37" s="89" t="s">
        <v>81</v>
      </c>
      <c r="R37" s="90" t="s">
        <v>82</v>
      </c>
      <c r="S37" s="91"/>
      <c r="T37" s="92"/>
      <c r="U37" s="97" t="s">
        <v>59</v>
      </c>
      <c r="V37" s="97" t="s">
        <v>59</v>
      </c>
      <c r="W37" s="93" t="s">
        <v>102</v>
      </c>
      <c r="X37" s="92"/>
      <c r="Y37" s="96"/>
    </row>
    <row r="38" spans="1:25" ht="7.5" customHeight="1" x14ac:dyDescent="0.25">
      <c r="R38" s="98"/>
      <c r="W38" s="93"/>
    </row>
    <row r="39" spans="1:25" ht="15" x14ac:dyDescent="0.25">
      <c r="C39" s="95"/>
      <c r="R39" s="98"/>
    </row>
    <row r="40" spans="1:25" ht="15" x14ac:dyDescent="0.25">
      <c r="C40" s="95"/>
      <c r="R40" s="98"/>
    </row>
    <row r="41" spans="1:25" ht="15" x14ac:dyDescent="0.25">
      <c r="C41" s="95"/>
      <c r="R41" s="98"/>
    </row>
    <row r="42" spans="1:25" ht="15" x14ac:dyDescent="0.25">
      <c r="C42" s="95"/>
      <c r="R42" s="98"/>
    </row>
    <row r="43" spans="1:25" ht="15" x14ac:dyDescent="0.25">
      <c r="C43" s="95"/>
    </row>
    <row r="44" spans="1:25" ht="15" x14ac:dyDescent="0.25">
      <c r="C44" s="95"/>
    </row>
    <row r="45" spans="1:25" ht="15" x14ac:dyDescent="0.25">
      <c r="C45" s="9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workbookViewId="0">
      <selection activeCell="C8" sqref="C8"/>
    </sheetView>
  </sheetViews>
  <sheetFormatPr baseColWidth="10" defaultRowHeight="15.75" x14ac:dyDescent="0.25"/>
  <cols>
    <col min="1" max="1" width="9.42578125" style="2" customWidth="1"/>
    <col min="2" max="2" width="5.42578125" style="1" hidden="1" customWidth="1"/>
    <col min="3" max="3" width="4.85546875" style="3" customWidth="1"/>
    <col min="4" max="4" width="5.85546875" style="4" customWidth="1"/>
    <col min="5" max="5" width="4.5703125" style="1" customWidth="1"/>
    <col min="6" max="6" width="4.85546875" style="1" customWidth="1"/>
    <col min="7" max="7" width="4.5703125" style="1" customWidth="1"/>
    <col min="8" max="8" width="5.28515625" style="4" hidden="1" customWidth="1"/>
    <col min="9" max="9" width="3.7109375" style="4" customWidth="1"/>
    <col min="10" max="10" width="6.42578125" style="4" hidden="1" customWidth="1"/>
    <col min="11" max="11" width="5.7109375" style="5" hidden="1" customWidth="1"/>
    <col min="12" max="12" width="6" style="6" hidden="1" customWidth="1"/>
    <col min="13" max="13" width="4.42578125" style="4" customWidth="1"/>
    <col min="14" max="14" width="6.5703125" style="6" hidden="1" customWidth="1"/>
    <col min="15" max="15" width="5.7109375" style="7" customWidth="1"/>
    <col min="16" max="16" width="6.5703125" style="8" customWidth="1"/>
    <col min="17" max="17" width="20.85546875" style="2" customWidth="1"/>
    <col min="18" max="18" width="15.85546875" style="9" customWidth="1"/>
    <col min="19" max="19" width="5.7109375" style="5" customWidth="1"/>
    <col min="20" max="21" width="4.85546875" style="4" hidden="1" customWidth="1"/>
    <col min="22" max="22" width="7.7109375" style="4" hidden="1" customWidth="1"/>
    <col min="23" max="23" width="6.140625" style="8" customWidth="1"/>
    <col min="24" max="24" width="5" style="4" hidden="1" customWidth="1"/>
    <col min="25" max="25" width="6.140625" style="8" customWidth="1"/>
    <col min="26" max="27" width="6" style="1" customWidth="1"/>
    <col min="28" max="28" width="5.7109375" style="1" customWidth="1"/>
    <col min="29" max="29" width="5.7109375" style="1" hidden="1" customWidth="1"/>
    <col min="30" max="31" width="6.85546875" style="1" hidden="1" customWidth="1"/>
    <col min="32" max="33" width="6.140625" style="1" hidden="1" customWidth="1"/>
    <col min="34" max="34" width="6.42578125" style="1" hidden="1" customWidth="1"/>
    <col min="35" max="35" width="6.140625" style="1" hidden="1" customWidth="1"/>
    <col min="36" max="37" width="7.140625" style="1" hidden="1" customWidth="1"/>
    <col min="38" max="38" width="5.85546875" style="1" hidden="1" customWidth="1"/>
    <col min="39" max="39" width="5.28515625" style="1" customWidth="1"/>
    <col min="40" max="40" width="6.85546875" style="1" customWidth="1"/>
    <col min="41" max="41" width="5.42578125" style="1" customWidth="1"/>
    <col min="42" max="256" width="11.42578125" style="4"/>
    <col min="257" max="257" width="9.42578125" style="4" customWidth="1"/>
    <col min="258" max="258" width="0" style="4" hidden="1" customWidth="1"/>
    <col min="259" max="259" width="4.85546875" style="4" customWidth="1"/>
    <col min="260" max="260" width="5.85546875" style="4" customWidth="1"/>
    <col min="261" max="261" width="4.5703125" style="4" customWidth="1"/>
    <col min="262" max="262" width="4.85546875" style="4" customWidth="1"/>
    <col min="263" max="263" width="4.5703125" style="4" customWidth="1"/>
    <col min="264" max="264" width="0" style="4" hidden="1" customWidth="1"/>
    <col min="265" max="265" width="3.7109375" style="4" customWidth="1"/>
    <col min="266" max="268" width="0" style="4" hidden="1" customWidth="1"/>
    <col min="269" max="269" width="4.42578125" style="4" customWidth="1"/>
    <col min="270" max="270" width="0" style="4" hidden="1" customWidth="1"/>
    <col min="271" max="271" width="5.7109375" style="4" customWidth="1"/>
    <col min="272" max="272" width="6.5703125" style="4" customWidth="1"/>
    <col min="273" max="273" width="20.85546875" style="4" customWidth="1"/>
    <col min="274" max="274" width="15.85546875" style="4" customWidth="1"/>
    <col min="275" max="275" width="5.7109375" style="4" customWidth="1"/>
    <col min="276" max="278" width="0" style="4" hidden="1" customWidth="1"/>
    <col min="279" max="279" width="6.140625" style="4" customWidth="1"/>
    <col min="280" max="280" width="0" style="4" hidden="1" customWidth="1"/>
    <col min="281" max="281" width="6.140625" style="4" customWidth="1"/>
    <col min="282" max="283" width="6" style="4" customWidth="1"/>
    <col min="284" max="284" width="5.7109375" style="4" customWidth="1"/>
    <col min="285" max="294" width="0" style="4" hidden="1" customWidth="1"/>
    <col min="295" max="295" width="5.28515625" style="4" customWidth="1"/>
    <col min="296" max="296" width="6.85546875" style="4" customWidth="1"/>
    <col min="297" max="297" width="5.42578125" style="4" customWidth="1"/>
    <col min="298" max="512" width="11.42578125" style="4"/>
    <col min="513" max="513" width="9.42578125" style="4" customWidth="1"/>
    <col min="514" max="514" width="0" style="4" hidden="1" customWidth="1"/>
    <col min="515" max="515" width="4.85546875" style="4" customWidth="1"/>
    <col min="516" max="516" width="5.85546875" style="4" customWidth="1"/>
    <col min="517" max="517" width="4.5703125" style="4" customWidth="1"/>
    <col min="518" max="518" width="4.85546875" style="4" customWidth="1"/>
    <col min="519" max="519" width="4.5703125" style="4" customWidth="1"/>
    <col min="520" max="520" width="0" style="4" hidden="1" customWidth="1"/>
    <col min="521" max="521" width="3.7109375" style="4" customWidth="1"/>
    <col min="522" max="524" width="0" style="4" hidden="1" customWidth="1"/>
    <col min="525" max="525" width="4.42578125" style="4" customWidth="1"/>
    <col min="526" max="526" width="0" style="4" hidden="1" customWidth="1"/>
    <col min="527" max="527" width="5.7109375" style="4" customWidth="1"/>
    <col min="528" max="528" width="6.5703125" style="4" customWidth="1"/>
    <col min="529" max="529" width="20.85546875" style="4" customWidth="1"/>
    <col min="530" max="530" width="15.85546875" style="4" customWidth="1"/>
    <col min="531" max="531" width="5.7109375" style="4" customWidth="1"/>
    <col min="532" max="534" width="0" style="4" hidden="1" customWidth="1"/>
    <col min="535" max="535" width="6.140625" style="4" customWidth="1"/>
    <col min="536" max="536" width="0" style="4" hidden="1" customWidth="1"/>
    <col min="537" max="537" width="6.140625" style="4" customWidth="1"/>
    <col min="538" max="539" width="6" style="4" customWidth="1"/>
    <col min="540" max="540" width="5.7109375" style="4" customWidth="1"/>
    <col min="541" max="550" width="0" style="4" hidden="1" customWidth="1"/>
    <col min="551" max="551" width="5.28515625" style="4" customWidth="1"/>
    <col min="552" max="552" width="6.85546875" style="4" customWidth="1"/>
    <col min="553" max="553" width="5.42578125" style="4" customWidth="1"/>
    <col min="554" max="768" width="11.42578125" style="4"/>
    <col min="769" max="769" width="9.42578125" style="4" customWidth="1"/>
    <col min="770" max="770" width="0" style="4" hidden="1" customWidth="1"/>
    <col min="771" max="771" width="4.85546875" style="4" customWidth="1"/>
    <col min="772" max="772" width="5.85546875" style="4" customWidth="1"/>
    <col min="773" max="773" width="4.5703125" style="4" customWidth="1"/>
    <col min="774" max="774" width="4.85546875" style="4" customWidth="1"/>
    <col min="775" max="775" width="4.5703125" style="4" customWidth="1"/>
    <col min="776" max="776" width="0" style="4" hidden="1" customWidth="1"/>
    <col min="777" max="777" width="3.7109375" style="4" customWidth="1"/>
    <col min="778" max="780" width="0" style="4" hidden="1" customWidth="1"/>
    <col min="781" max="781" width="4.42578125" style="4" customWidth="1"/>
    <col min="782" max="782" width="0" style="4" hidden="1" customWidth="1"/>
    <col min="783" max="783" width="5.7109375" style="4" customWidth="1"/>
    <col min="784" max="784" width="6.5703125" style="4" customWidth="1"/>
    <col min="785" max="785" width="20.85546875" style="4" customWidth="1"/>
    <col min="786" max="786" width="15.85546875" style="4" customWidth="1"/>
    <col min="787" max="787" width="5.7109375" style="4" customWidth="1"/>
    <col min="788" max="790" width="0" style="4" hidden="1" customWidth="1"/>
    <col min="791" max="791" width="6.140625" style="4" customWidth="1"/>
    <col min="792" max="792" width="0" style="4" hidden="1" customWidth="1"/>
    <col min="793" max="793" width="6.140625" style="4" customWidth="1"/>
    <col min="794" max="795" width="6" style="4" customWidth="1"/>
    <col min="796" max="796" width="5.7109375" style="4" customWidth="1"/>
    <col min="797" max="806" width="0" style="4" hidden="1" customWidth="1"/>
    <col min="807" max="807" width="5.28515625" style="4" customWidth="1"/>
    <col min="808" max="808" width="6.85546875" style="4" customWidth="1"/>
    <col min="809" max="809" width="5.42578125" style="4" customWidth="1"/>
    <col min="810" max="1024" width="11.42578125" style="4"/>
    <col min="1025" max="1025" width="9.42578125" style="4" customWidth="1"/>
    <col min="1026" max="1026" width="0" style="4" hidden="1" customWidth="1"/>
    <col min="1027" max="1027" width="4.85546875" style="4" customWidth="1"/>
    <col min="1028" max="1028" width="5.85546875" style="4" customWidth="1"/>
    <col min="1029" max="1029" width="4.5703125" style="4" customWidth="1"/>
    <col min="1030" max="1030" width="4.85546875" style="4" customWidth="1"/>
    <col min="1031" max="1031" width="4.5703125" style="4" customWidth="1"/>
    <col min="1032" max="1032" width="0" style="4" hidden="1" customWidth="1"/>
    <col min="1033" max="1033" width="3.7109375" style="4" customWidth="1"/>
    <col min="1034" max="1036" width="0" style="4" hidden="1" customWidth="1"/>
    <col min="1037" max="1037" width="4.42578125" style="4" customWidth="1"/>
    <col min="1038" max="1038" width="0" style="4" hidden="1" customWidth="1"/>
    <col min="1039" max="1039" width="5.7109375" style="4" customWidth="1"/>
    <col min="1040" max="1040" width="6.5703125" style="4" customWidth="1"/>
    <col min="1041" max="1041" width="20.85546875" style="4" customWidth="1"/>
    <col min="1042" max="1042" width="15.85546875" style="4" customWidth="1"/>
    <col min="1043" max="1043" width="5.7109375" style="4" customWidth="1"/>
    <col min="1044" max="1046" width="0" style="4" hidden="1" customWidth="1"/>
    <col min="1047" max="1047" width="6.140625" style="4" customWidth="1"/>
    <col min="1048" max="1048" width="0" style="4" hidden="1" customWidth="1"/>
    <col min="1049" max="1049" width="6.140625" style="4" customWidth="1"/>
    <col min="1050" max="1051" width="6" style="4" customWidth="1"/>
    <col min="1052" max="1052" width="5.7109375" style="4" customWidth="1"/>
    <col min="1053" max="1062" width="0" style="4" hidden="1" customWidth="1"/>
    <col min="1063" max="1063" width="5.28515625" style="4" customWidth="1"/>
    <col min="1064" max="1064" width="6.85546875" style="4" customWidth="1"/>
    <col min="1065" max="1065" width="5.42578125" style="4" customWidth="1"/>
    <col min="1066" max="1280" width="11.42578125" style="4"/>
    <col min="1281" max="1281" width="9.42578125" style="4" customWidth="1"/>
    <col min="1282" max="1282" width="0" style="4" hidden="1" customWidth="1"/>
    <col min="1283" max="1283" width="4.85546875" style="4" customWidth="1"/>
    <col min="1284" max="1284" width="5.85546875" style="4" customWidth="1"/>
    <col min="1285" max="1285" width="4.5703125" style="4" customWidth="1"/>
    <col min="1286" max="1286" width="4.85546875" style="4" customWidth="1"/>
    <col min="1287" max="1287" width="4.5703125" style="4" customWidth="1"/>
    <col min="1288" max="1288" width="0" style="4" hidden="1" customWidth="1"/>
    <col min="1289" max="1289" width="3.7109375" style="4" customWidth="1"/>
    <col min="1290" max="1292" width="0" style="4" hidden="1" customWidth="1"/>
    <col min="1293" max="1293" width="4.42578125" style="4" customWidth="1"/>
    <col min="1294" max="1294" width="0" style="4" hidden="1" customWidth="1"/>
    <col min="1295" max="1295" width="5.7109375" style="4" customWidth="1"/>
    <col min="1296" max="1296" width="6.5703125" style="4" customWidth="1"/>
    <col min="1297" max="1297" width="20.85546875" style="4" customWidth="1"/>
    <col min="1298" max="1298" width="15.85546875" style="4" customWidth="1"/>
    <col min="1299" max="1299" width="5.7109375" style="4" customWidth="1"/>
    <col min="1300" max="1302" width="0" style="4" hidden="1" customWidth="1"/>
    <col min="1303" max="1303" width="6.140625" style="4" customWidth="1"/>
    <col min="1304" max="1304" width="0" style="4" hidden="1" customWidth="1"/>
    <col min="1305" max="1305" width="6.140625" style="4" customWidth="1"/>
    <col min="1306" max="1307" width="6" style="4" customWidth="1"/>
    <col min="1308" max="1308" width="5.7109375" style="4" customWidth="1"/>
    <col min="1309" max="1318" width="0" style="4" hidden="1" customWidth="1"/>
    <col min="1319" max="1319" width="5.28515625" style="4" customWidth="1"/>
    <col min="1320" max="1320" width="6.85546875" style="4" customWidth="1"/>
    <col min="1321" max="1321" width="5.42578125" style="4" customWidth="1"/>
    <col min="1322" max="1536" width="11.42578125" style="4"/>
    <col min="1537" max="1537" width="9.42578125" style="4" customWidth="1"/>
    <col min="1538" max="1538" width="0" style="4" hidden="1" customWidth="1"/>
    <col min="1539" max="1539" width="4.85546875" style="4" customWidth="1"/>
    <col min="1540" max="1540" width="5.85546875" style="4" customWidth="1"/>
    <col min="1541" max="1541" width="4.5703125" style="4" customWidth="1"/>
    <col min="1542" max="1542" width="4.85546875" style="4" customWidth="1"/>
    <col min="1543" max="1543" width="4.5703125" style="4" customWidth="1"/>
    <col min="1544" max="1544" width="0" style="4" hidden="1" customWidth="1"/>
    <col min="1545" max="1545" width="3.7109375" style="4" customWidth="1"/>
    <col min="1546" max="1548" width="0" style="4" hidden="1" customWidth="1"/>
    <col min="1549" max="1549" width="4.42578125" style="4" customWidth="1"/>
    <col min="1550" max="1550" width="0" style="4" hidden="1" customWidth="1"/>
    <col min="1551" max="1551" width="5.7109375" style="4" customWidth="1"/>
    <col min="1552" max="1552" width="6.5703125" style="4" customWidth="1"/>
    <col min="1553" max="1553" width="20.85546875" style="4" customWidth="1"/>
    <col min="1554" max="1554" width="15.85546875" style="4" customWidth="1"/>
    <col min="1555" max="1555" width="5.7109375" style="4" customWidth="1"/>
    <col min="1556" max="1558" width="0" style="4" hidden="1" customWidth="1"/>
    <col min="1559" max="1559" width="6.140625" style="4" customWidth="1"/>
    <col min="1560" max="1560" width="0" style="4" hidden="1" customWidth="1"/>
    <col min="1561" max="1561" width="6.140625" style="4" customWidth="1"/>
    <col min="1562" max="1563" width="6" style="4" customWidth="1"/>
    <col min="1564" max="1564" width="5.7109375" style="4" customWidth="1"/>
    <col min="1565" max="1574" width="0" style="4" hidden="1" customWidth="1"/>
    <col min="1575" max="1575" width="5.28515625" style="4" customWidth="1"/>
    <col min="1576" max="1576" width="6.85546875" style="4" customWidth="1"/>
    <col min="1577" max="1577" width="5.42578125" style="4" customWidth="1"/>
    <col min="1578" max="1792" width="11.42578125" style="4"/>
    <col min="1793" max="1793" width="9.42578125" style="4" customWidth="1"/>
    <col min="1794" max="1794" width="0" style="4" hidden="1" customWidth="1"/>
    <col min="1795" max="1795" width="4.85546875" style="4" customWidth="1"/>
    <col min="1796" max="1796" width="5.85546875" style="4" customWidth="1"/>
    <col min="1797" max="1797" width="4.5703125" style="4" customWidth="1"/>
    <col min="1798" max="1798" width="4.85546875" style="4" customWidth="1"/>
    <col min="1799" max="1799" width="4.5703125" style="4" customWidth="1"/>
    <col min="1800" max="1800" width="0" style="4" hidden="1" customWidth="1"/>
    <col min="1801" max="1801" width="3.7109375" style="4" customWidth="1"/>
    <col min="1802" max="1804" width="0" style="4" hidden="1" customWidth="1"/>
    <col min="1805" max="1805" width="4.42578125" style="4" customWidth="1"/>
    <col min="1806" max="1806" width="0" style="4" hidden="1" customWidth="1"/>
    <col min="1807" max="1807" width="5.7109375" style="4" customWidth="1"/>
    <col min="1808" max="1808" width="6.5703125" style="4" customWidth="1"/>
    <col min="1809" max="1809" width="20.85546875" style="4" customWidth="1"/>
    <col min="1810" max="1810" width="15.85546875" style="4" customWidth="1"/>
    <col min="1811" max="1811" width="5.7109375" style="4" customWidth="1"/>
    <col min="1812" max="1814" width="0" style="4" hidden="1" customWidth="1"/>
    <col min="1815" max="1815" width="6.140625" style="4" customWidth="1"/>
    <col min="1816" max="1816" width="0" style="4" hidden="1" customWidth="1"/>
    <col min="1817" max="1817" width="6.140625" style="4" customWidth="1"/>
    <col min="1818" max="1819" width="6" style="4" customWidth="1"/>
    <col min="1820" max="1820" width="5.7109375" style="4" customWidth="1"/>
    <col min="1821" max="1830" width="0" style="4" hidden="1" customWidth="1"/>
    <col min="1831" max="1831" width="5.28515625" style="4" customWidth="1"/>
    <col min="1832" max="1832" width="6.85546875" style="4" customWidth="1"/>
    <col min="1833" max="1833" width="5.42578125" style="4" customWidth="1"/>
    <col min="1834" max="2048" width="11.42578125" style="4"/>
    <col min="2049" max="2049" width="9.42578125" style="4" customWidth="1"/>
    <col min="2050" max="2050" width="0" style="4" hidden="1" customWidth="1"/>
    <col min="2051" max="2051" width="4.85546875" style="4" customWidth="1"/>
    <col min="2052" max="2052" width="5.85546875" style="4" customWidth="1"/>
    <col min="2053" max="2053" width="4.5703125" style="4" customWidth="1"/>
    <col min="2054" max="2054" width="4.85546875" style="4" customWidth="1"/>
    <col min="2055" max="2055" width="4.5703125" style="4" customWidth="1"/>
    <col min="2056" max="2056" width="0" style="4" hidden="1" customWidth="1"/>
    <col min="2057" max="2057" width="3.7109375" style="4" customWidth="1"/>
    <col min="2058" max="2060" width="0" style="4" hidden="1" customWidth="1"/>
    <col min="2061" max="2061" width="4.42578125" style="4" customWidth="1"/>
    <col min="2062" max="2062" width="0" style="4" hidden="1" customWidth="1"/>
    <col min="2063" max="2063" width="5.7109375" style="4" customWidth="1"/>
    <col min="2064" max="2064" width="6.5703125" style="4" customWidth="1"/>
    <col min="2065" max="2065" width="20.85546875" style="4" customWidth="1"/>
    <col min="2066" max="2066" width="15.85546875" style="4" customWidth="1"/>
    <col min="2067" max="2067" width="5.7109375" style="4" customWidth="1"/>
    <col min="2068" max="2070" width="0" style="4" hidden="1" customWidth="1"/>
    <col min="2071" max="2071" width="6.140625" style="4" customWidth="1"/>
    <col min="2072" max="2072" width="0" style="4" hidden="1" customWidth="1"/>
    <col min="2073" max="2073" width="6.140625" style="4" customWidth="1"/>
    <col min="2074" max="2075" width="6" style="4" customWidth="1"/>
    <col min="2076" max="2076" width="5.7109375" style="4" customWidth="1"/>
    <col min="2077" max="2086" width="0" style="4" hidden="1" customWidth="1"/>
    <col min="2087" max="2087" width="5.28515625" style="4" customWidth="1"/>
    <col min="2088" max="2088" width="6.85546875" style="4" customWidth="1"/>
    <col min="2089" max="2089" width="5.42578125" style="4" customWidth="1"/>
    <col min="2090" max="2304" width="11.42578125" style="4"/>
    <col min="2305" max="2305" width="9.42578125" style="4" customWidth="1"/>
    <col min="2306" max="2306" width="0" style="4" hidden="1" customWidth="1"/>
    <col min="2307" max="2307" width="4.85546875" style="4" customWidth="1"/>
    <col min="2308" max="2308" width="5.85546875" style="4" customWidth="1"/>
    <col min="2309" max="2309" width="4.5703125" style="4" customWidth="1"/>
    <col min="2310" max="2310" width="4.85546875" style="4" customWidth="1"/>
    <col min="2311" max="2311" width="4.5703125" style="4" customWidth="1"/>
    <col min="2312" max="2312" width="0" style="4" hidden="1" customWidth="1"/>
    <col min="2313" max="2313" width="3.7109375" style="4" customWidth="1"/>
    <col min="2314" max="2316" width="0" style="4" hidden="1" customWidth="1"/>
    <col min="2317" max="2317" width="4.42578125" style="4" customWidth="1"/>
    <col min="2318" max="2318" width="0" style="4" hidden="1" customWidth="1"/>
    <col min="2319" max="2319" width="5.7109375" style="4" customWidth="1"/>
    <col min="2320" max="2320" width="6.5703125" style="4" customWidth="1"/>
    <col min="2321" max="2321" width="20.85546875" style="4" customWidth="1"/>
    <col min="2322" max="2322" width="15.85546875" style="4" customWidth="1"/>
    <col min="2323" max="2323" width="5.7109375" style="4" customWidth="1"/>
    <col min="2324" max="2326" width="0" style="4" hidden="1" customWidth="1"/>
    <col min="2327" max="2327" width="6.140625" style="4" customWidth="1"/>
    <col min="2328" max="2328" width="0" style="4" hidden="1" customWidth="1"/>
    <col min="2329" max="2329" width="6.140625" style="4" customWidth="1"/>
    <col min="2330" max="2331" width="6" style="4" customWidth="1"/>
    <col min="2332" max="2332" width="5.7109375" style="4" customWidth="1"/>
    <col min="2333" max="2342" width="0" style="4" hidden="1" customWidth="1"/>
    <col min="2343" max="2343" width="5.28515625" style="4" customWidth="1"/>
    <col min="2344" max="2344" width="6.85546875" style="4" customWidth="1"/>
    <col min="2345" max="2345" width="5.42578125" style="4" customWidth="1"/>
    <col min="2346" max="2560" width="11.42578125" style="4"/>
    <col min="2561" max="2561" width="9.42578125" style="4" customWidth="1"/>
    <col min="2562" max="2562" width="0" style="4" hidden="1" customWidth="1"/>
    <col min="2563" max="2563" width="4.85546875" style="4" customWidth="1"/>
    <col min="2564" max="2564" width="5.85546875" style="4" customWidth="1"/>
    <col min="2565" max="2565" width="4.5703125" style="4" customWidth="1"/>
    <col min="2566" max="2566" width="4.85546875" style="4" customWidth="1"/>
    <col min="2567" max="2567" width="4.5703125" style="4" customWidth="1"/>
    <col min="2568" max="2568" width="0" style="4" hidden="1" customWidth="1"/>
    <col min="2569" max="2569" width="3.7109375" style="4" customWidth="1"/>
    <col min="2570" max="2572" width="0" style="4" hidden="1" customWidth="1"/>
    <col min="2573" max="2573" width="4.42578125" style="4" customWidth="1"/>
    <col min="2574" max="2574" width="0" style="4" hidden="1" customWidth="1"/>
    <col min="2575" max="2575" width="5.7109375" style="4" customWidth="1"/>
    <col min="2576" max="2576" width="6.5703125" style="4" customWidth="1"/>
    <col min="2577" max="2577" width="20.85546875" style="4" customWidth="1"/>
    <col min="2578" max="2578" width="15.85546875" style="4" customWidth="1"/>
    <col min="2579" max="2579" width="5.7109375" style="4" customWidth="1"/>
    <col min="2580" max="2582" width="0" style="4" hidden="1" customWidth="1"/>
    <col min="2583" max="2583" width="6.140625" style="4" customWidth="1"/>
    <col min="2584" max="2584" width="0" style="4" hidden="1" customWidth="1"/>
    <col min="2585" max="2585" width="6.140625" style="4" customWidth="1"/>
    <col min="2586" max="2587" width="6" style="4" customWidth="1"/>
    <col min="2588" max="2588" width="5.7109375" style="4" customWidth="1"/>
    <col min="2589" max="2598" width="0" style="4" hidden="1" customWidth="1"/>
    <col min="2599" max="2599" width="5.28515625" style="4" customWidth="1"/>
    <col min="2600" max="2600" width="6.85546875" style="4" customWidth="1"/>
    <col min="2601" max="2601" width="5.42578125" style="4" customWidth="1"/>
    <col min="2602" max="2816" width="11.42578125" style="4"/>
    <col min="2817" max="2817" width="9.42578125" style="4" customWidth="1"/>
    <col min="2818" max="2818" width="0" style="4" hidden="1" customWidth="1"/>
    <col min="2819" max="2819" width="4.85546875" style="4" customWidth="1"/>
    <col min="2820" max="2820" width="5.85546875" style="4" customWidth="1"/>
    <col min="2821" max="2821" width="4.5703125" style="4" customWidth="1"/>
    <col min="2822" max="2822" width="4.85546875" style="4" customWidth="1"/>
    <col min="2823" max="2823" width="4.5703125" style="4" customWidth="1"/>
    <col min="2824" max="2824" width="0" style="4" hidden="1" customWidth="1"/>
    <col min="2825" max="2825" width="3.7109375" style="4" customWidth="1"/>
    <col min="2826" max="2828" width="0" style="4" hidden="1" customWidth="1"/>
    <col min="2829" max="2829" width="4.42578125" style="4" customWidth="1"/>
    <col min="2830" max="2830" width="0" style="4" hidden="1" customWidth="1"/>
    <col min="2831" max="2831" width="5.7109375" style="4" customWidth="1"/>
    <col min="2832" max="2832" width="6.5703125" style="4" customWidth="1"/>
    <col min="2833" max="2833" width="20.85546875" style="4" customWidth="1"/>
    <col min="2834" max="2834" width="15.85546875" style="4" customWidth="1"/>
    <col min="2835" max="2835" width="5.7109375" style="4" customWidth="1"/>
    <col min="2836" max="2838" width="0" style="4" hidden="1" customWidth="1"/>
    <col min="2839" max="2839" width="6.140625" style="4" customWidth="1"/>
    <col min="2840" max="2840" width="0" style="4" hidden="1" customWidth="1"/>
    <col min="2841" max="2841" width="6.140625" style="4" customWidth="1"/>
    <col min="2842" max="2843" width="6" style="4" customWidth="1"/>
    <col min="2844" max="2844" width="5.7109375" style="4" customWidth="1"/>
    <col min="2845" max="2854" width="0" style="4" hidden="1" customWidth="1"/>
    <col min="2855" max="2855" width="5.28515625" style="4" customWidth="1"/>
    <col min="2856" max="2856" width="6.85546875" style="4" customWidth="1"/>
    <col min="2857" max="2857" width="5.42578125" style="4" customWidth="1"/>
    <col min="2858" max="3072" width="11.42578125" style="4"/>
    <col min="3073" max="3073" width="9.42578125" style="4" customWidth="1"/>
    <col min="3074" max="3074" width="0" style="4" hidden="1" customWidth="1"/>
    <col min="3075" max="3075" width="4.85546875" style="4" customWidth="1"/>
    <col min="3076" max="3076" width="5.85546875" style="4" customWidth="1"/>
    <col min="3077" max="3077" width="4.5703125" style="4" customWidth="1"/>
    <col min="3078" max="3078" width="4.85546875" style="4" customWidth="1"/>
    <col min="3079" max="3079" width="4.5703125" style="4" customWidth="1"/>
    <col min="3080" max="3080" width="0" style="4" hidden="1" customWidth="1"/>
    <col min="3081" max="3081" width="3.7109375" style="4" customWidth="1"/>
    <col min="3082" max="3084" width="0" style="4" hidden="1" customWidth="1"/>
    <col min="3085" max="3085" width="4.42578125" style="4" customWidth="1"/>
    <col min="3086" max="3086" width="0" style="4" hidden="1" customWidth="1"/>
    <col min="3087" max="3087" width="5.7109375" style="4" customWidth="1"/>
    <col min="3088" max="3088" width="6.5703125" style="4" customWidth="1"/>
    <col min="3089" max="3089" width="20.85546875" style="4" customWidth="1"/>
    <col min="3090" max="3090" width="15.85546875" style="4" customWidth="1"/>
    <col min="3091" max="3091" width="5.7109375" style="4" customWidth="1"/>
    <col min="3092" max="3094" width="0" style="4" hidden="1" customWidth="1"/>
    <col min="3095" max="3095" width="6.140625" style="4" customWidth="1"/>
    <col min="3096" max="3096" width="0" style="4" hidden="1" customWidth="1"/>
    <col min="3097" max="3097" width="6.140625" style="4" customWidth="1"/>
    <col min="3098" max="3099" width="6" style="4" customWidth="1"/>
    <col min="3100" max="3100" width="5.7109375" style="4" customWidth="1"/>
    <col min="3101" max="3110" width="0" style="4" hidden="1" customWidth="1"/>
    <col min="3111" max="3111" width="5.28515625" style="4" customWidth="1"/>
    <col min="3112" max="3112" width="6.85546875" style="4" customWidth="1"/>
    <col min="3113" max="3113" width="5.42578125" style="4" customWidth="1"/>
    <col min="3114" max="3328" width="11.42578125" style="4"/>
    <col min="3329" max="3329" width="9.42578125" style="4" customWidth="1"/>
    <col min="3330" max="3330" width="0" style="4" hidden="1" customWidth="1"/>
    <col min="3331" max="3331" width="4.85546875" style="4" customWidth="1"/>
    <col min="3332" max="3332" width="5.85546875" style="4" customWidth="1"/>
    <col min="3333" max="3333" width="4.5703125" style="4" customWidth="1"/>
    <col min="3334" max="3334" width="4.85546875" style="4" customWidth="1"/>
    <col min="3335" max="3335" width="4.5703125" style="4" customWidth="1"/>
    <col min="3336" max="3336" width="0" style="4" hidden="1" customWidth="1"/>
    <col min="3337" max="3337" width="3.7109375" style="4" customWidth="1"/>
    <col min="3338" max="3340" width="0" style="4" hidden="1" customWidth="1"/>
    <col min="3341" max="3341" width="4.42578125" style="4" customWidth="1"/>
    <col min="3342" max="3342" width="0" style="4" hidden="1" customWidth="1"/>
    <col min="3343" max="3343" width="5.7109375" style="4" customWidth="1"/>
    <col min="3344" max="3344" width="6.5703125" style="4" customWidth="1"/>
    <col min="3345" max="3345" width="20.85546875" style="4" customWidth="1"/>
    <col min="3346" max="3346" width="15.85546875" style="4" customWidth="1"/>
    <col min="3347" max="3347" width="5.7109375" style="4" customWidth="1"/>
    <col min="3348" max="3350" width="0" style="4" hidden="1" customWidth="1"/>
    <col min="3351" max="3351" width="6.140625" style="4" customWidth="1"/>
    <col min="3352" max="3352" width="0" style="4" hidden="1" customWidth="1"/>
    <col min="3353" max="3353" width="6.140625" style="4" customWidth="1"/>
    <col min="3354" max="3355" width="6" style="4" customWidth="1"/>
    <col min="3356" max="3356" width="5.7109375" style="4" customWidth="1"/>
    <col min="3357" max="3366" width="0" style="4" hidden="1" customWidth="1"/>
    <col min="3367" max="3367" width="5.28515625" style="4" customWidth="1"/>
    <col min="3368" max="3368" width="6.85546875" style="4" customWidth="1"/>
    <col min="3369" max="3369" width="5.42578125" style="4" customWidth="1"/>
    <col min="3370" max="3584" width="11.42578125" style="4"/>
    <col min="3585" max="3585" width="9.42578125" style="4" customWidth="1"/>
    <col min="3586" max="3586" width="0" style="4" hidden="1" customWidth="1"/>
    <col min="3587" max="3587" width="4.85546875" style="4" customWidth="1"/>
    <col min="3588" max="3588" width="5.85546875" style="4" customWidth="1"/>
    <col min="3589" max="3589" width="4.5703125" style="4" customWidth="1"/>
    <col min="3590" max="3590" width="4.85546875" style="4" customWidth="1"/>
    <col min="3591" max="3591" width="4.5703125" style="4" customWidth="1"/>
    <col min="3592" max="3592" width="0" style="4" hidden="1" customWidth="1"/>
    <col min="3593" max="3593" width="3.7109375" style="4" customWidth="1"/>
    <col min="3594" max="3596" width="0" style="4" hidden="1" customWidth="1"/>
    <col min="3597" max="3597" width="4.42578125" style="4" customWidth="1"/>
    <col min="3598" max="3598" width="0" style="4" hidden="1" customWidth="1"/>
    <col min="3599" max="3599" width="5.7109375" style="4" customWidth="1"/>
    <col min="3600" max="3600" width="6.5703125" style="4" customWidth="1"/>
    <col min="3601" max="3601" width="20.85546875" style="4" customWidth="1"/>
    <col min="3602" max="3602" width="15.85546875" style="4" customWidth="1"/>
    <col min="3603" max="3603" width="5.7109375" style="4" customWidth="1"/>
    <col min="3604" max="3606" width="0" style="4" hidden="1" customWidth="1"/>
    <col min="3607" max="3607" width="6.140625" style="4" customWidth="1"/>
    <col min="3608" max="3608" width="0" style="4" hidden="1" customWidth="1"/>
    <col min="3609" max="3609" width="6.140625" style="4" customWidth="1"/>
    <col min="3610" max="3611" width="6" style="4" customWidth="1"/>
    <col min="3612" max="3612" width="5.7109375" style="4" customWidth="1"/>
    <col min="3613" max="3622" width="0" style="4" hidden="1" customWidth="1"/>
    <col min="3623" max="3623" width="5.28515625" style="4" customWidth="1"/>
    <col min="3624" max="3624" width="6.85546875" style="4" customWidth="1"/>
    <col min="3625" max="3625" width="5.42578125" style="4" customWidth="1"/>
    <col min="3626" max="3840" width="11.42578125" style="4"/>
    <col min="3841" max="3841" width="9.42578125" style="4" customWidth="1"/>
    <col min="3842" max="3842" width="0" style="4" hidden="1" customWidth="1"/>
    <col min="3843" max="3843" width="4.85546875" style="4" customWidth="1"/>
    <col min="3844" max="3844" width="5.85546875" style="4" customWidth="1"/>
    <col min="3845" max="3845" width="4.5703125" style="4" customWidth="1"/>
    <col min="3846" max="3846" width="4.85546875" style="4" customWidth="1"/>
    <col min="3847" max="3847" width="4.5703125" style="4" customWidth="1"/>
    <col min="3848" max="3848" width="0" style="4" hidden="1" customWidth="1"/>
    <col min="3849" max="3849" width="3.7109375" style="4" customWidth="1"/>
    <col min="3850" max="3852" width="0" style="4" hidden="1" customWidth="1"/>
    <col min="3853" max="3853" width="4.42578125" style="4" customWidth="1"/>
    <col min="3854" max="3854" width="0" style="4" hidden="1" customWidth="1"/>
    <col min="3855" max="3855" width="5.7109375" style="4" customWidth="1"/>
    <col min="3856" max="3856" width="6.5703125" style="4" customWidth="1"/>
    <col min="3857" max="3857" width="20.85546875" style="4" customWidth="1"/>
    <col min="3858" max="3858" width="15.85546875" style="4" customWidth="1"/>
    <col min="3859" max="3859" width="5.7109375" style="4" customWidth="1"/>
    <col min="3860" max="3862" width="0" style="4" hidden="1" customWidth="1"/>
    <col min="3863" max="3863" width="6.140625" style="4" customWidth="1"/>
    <col min="3864" max="3864" width="0" style="4" hidden="1" customWidth="1"/>
    <col min="3865" max="3865" width="6.140625" style="4" customWidth="1"/>
    <col min="3866" max="3867" width="6" style="4" customWidth="1"/>
    <col min="3868" max="3868" width="5.7109375" style="4" customWidth="1"/>
    <col min="3869" max="3878" width="0" style="4" hidden="1" customWidth="1"/>
    <col min="3879" max="3879" width="5.28515625" style="4" customWidth="1"/>
    <col min="3880" max="3880" width="6.85546875" style="4" customWidth="1"/>
    <col min="3881" max="3881" width="5.42578125" style="4" customWidth="1"/>
    <col min="3882" max="4096" width="11.42578125" style="4"/>
    <col min="4097" max="4097" width="9.42578125" style="4" customWidth="1"/>
    <col min="4098" max="4098" width="0" style="4" hidden="1" customWidth="1"/>
    <col min="4099" max="4099" width="4.85546875" style="4" customWidth="1"/>
    <col min="4100" max="4100" width="5.85546875" style="4" customWidth="1"/>
    <col min="4101" max="4101" width="4.5703125" style="4" customWidth="1"/>
    <col min="4102" max="4102" width="4.85546875" style="4" customWidth="1"/>
    <col min="4103" max="4103" width="4.5703125" style="4" customWidth="1"/>
    <col min="4104" max="4104" width="0" style="4" hidden="1" customWidth="1"/>
    <col min="4105" max="4105" width="3.7109375" style="4" customWidth="1"/>
    <col min="4106" max="4108" width="0" style="4" hidden="1" customWidth="1"/>
    <col min="4109" max="4109" width="4.42578125" style="4" customWidth="1"/>
    <col min="4110" max="4110" width="0" style="4" hidden="1" customWidth="1"/>
    <col min="4111" max="4111" width="5.7109375" style="4" customWidth="1"/>
    <col min="4112" max="4112" width="6.5703125" style="4" customWidth="1"/>
    <col min="4113" max="4113" width="20.85546875" style="4" customWidth="1"/>
    <col min="4114" max="4114" width="15.85546875" style="4" customWidth="1"/>
    <col min="4115" max="4115" width="5.7109375" style="4" customWidth="1"/>
    <col min="4116" max="4118" width="0" style="4" hidden="1" customWidth="1"/>
    <col min="4119" max="4119" width="6.140625" style="4" customWidth="1"/>
    <col min="4120" max="4120" width="0" style="4" hidden="1" customWidth="1"/>
    <col min="4121" max="4121" width="6.140625" style="4" customWidth="1"/>
    <col min="4122" max="4123" width="6" style="4" customWidth="1"/>
    <col min="4124" max="4124" width="5.7109375" style="4" customWidth="1"/>
    <col min="4125" max="4134" width="0" style="4" hidden="1" customWidth="1"/>
    <col min="4135" max="4135" width="5.28515625" style="4" customWidth="1"/>
    <col min="4136" max="4136" width="6.85546875" style="4" customWidth="1"/>
    <col min="4137" max="4137" width="5.42578125" style="4" customWidth="1"/>
    <col min="4138" max="4352" width="11.42578125" style="4"/>
    <col min="4353" max="4353" width="9.42578125" style="4" customWidth="1"/>
    <col min="4354" max="4354" width="0" style="4" hidden="1" customWidth="1"/>
    <col min="4355" max="4355" width="4.85546875" style="4" customWidth="1"/>
    <col min="4356" max="4356" width="5.85546875" style="4" customWidth="1"/>
    <col min="4357" max="4357" width="4.5703125" style="4" customWidth="1"/>
    <col min="4358" max="4358" width="4.85546875" style="4" customWidth="1"/>
    <col min="4359" max="4359" width="4.5703125" style="4" customWidth="1"/>
    <col min="4360" max="4360" width="0" style="4" hidden="1" customWidth="1"/>
    <col min="4361" max="4361" width="3.7109375" style="4" customWidth="1"/>
    <col min="4362" max="4364" width="0" style="4" hidden="1" customWidth="1"/>
    <col min="4365" max="4365" width="4.42578125" style="4" customWidth="1"/>
    <col min="4366" max="4366" width="0" style="4" hidden="1" customWidth="1"/>
    <col min="4367" max="4367" width="5.7109375" style="4" customWidth="1"/>
    <col min="4368" max="4368" width="6.5703125" style="4" customWidth="1"/>
    <col min="4369" max="4369" width="20.85546875" style="4" customWidth="1"/>
    <col min="4370" max="4370" width="15.85546875" style="4" customWidth="1"/>
    <col min="4371" max="4371" width="5.7109375" style="4" customWidth="1"/>
    <col min="4372" max="4374" width="0" style="4" hidden="1" customWidth="1"/>
    <col min="4375" max="4375" width="6.140625" style="4" customWidth="1"/>
    <col min="4376" max="4376" width="0" style="4" hidden="1" customWidth="1"/>
    <col min="4377" max="4377" width="6.140625" style="4" customWidth="1"/>
    <col min="4378" max="4379" width="6" style="4" customWidth="1"/>
    <col min="4380" max="4380" width="5.7109375" style="4" customWidth="1"/>
    <col min="4381" max="4390" width="0" style="4" hidden="1" customWidth="1"/>
    <col min="4391" max="4391" width="5.28515625" style="4" customWidth="1"/>
    <col min="4392" max="4392" width="6.85546875" style="4" customWidth="1"/>
    <col min="4393" max="4393" width="5.42578125" style="4" customWidth="1"/>
    <col min="4394" max="4608" width="11.42578125" style="4"/>
    <col min="4609" max="4609" width="9.42578125" style="4" customWidth="1"/>
    <col min="4610" max="4610" width="0" style="4" hidden="1" customWidth="1"/>
    <col min="4611" max="4611" width="4.85546875" style="4" customWidth="1"/>
    <col min="4612" max="4612" width="5.85546875" style="4" customWidth="1"/>
    <col min="4613" max="4613" width="4.5703125" style="4" customWidth="1"/>
    <col min="4614" max="4614" width="4.85546875" style="4" customWidth="1"/>
    <col min="4615" max="4615" width="4.5703125" style="4" customWidth="1"/>
    <col min="4616" max="4616" width="0" style="4" hidden="1" customWidth="1"/>
    <col min="4617" max="4617" width="3.7109375" style="4" customWidth="1"/>
    <col min="4618" max="4620" width="0" style="4" hidden="1" customWidth="1"/>
    <col min="4621" max="4621" width="4.42578125" style="4" customWidth="1"/>
    <col min="4622" max="4622" width="0" style="4" hidden="1" customWidth="1"/>
    <col min="4623" max="4623" width="5.7109375" style="4" customWidth="1"/>
    <col min="4624" max="4624" width="6.5703125" style="4" customWidth="1"/>
    <col min="4625" max="4625" width="20.85546875" style="4" customWidth="1"/>
    <col min="4626" max="4626" width="15.85546875" style="4" customWidth="1"/>
    <col min="4627" max="4627" width="5.7109375" style="4" customWidth="1"/>
    <col min="4628" max="4630" width="0" style="4" hidden="1" customWidth="1"/>
    <col min="4631" max="4631" width="6.140625" style="4" customWidth="1"/>
    <col min="4632" max="4632" width="0" style="4" hidden="1" customWidth="1"/>
    <col min="4633" max="4633" width="6.140625" style="4" customWidth="1"/>
    <col min="4634" max="4635" width="6" style="4" customWidth="1"/>
    <col min="4636" max="4636" width="5.7109375" style="4" customWidth="1"/>
    <col min="4637" max="4646" width="0" style="4" hidden="1" customWidth="1"/>
    <col min="4647" max="4647" width="5.28515625" style="4" customWidth="1"/>
    <col min="4648" max="4648" width="6.85546875" style="4" customWidth="1"/>
    <col min="4649" max="4649" width="5.42578125" style="4" customWidth="1"/>
    <col min="4650" max="4864" width="11.42578125" style="4"/>
    <col min="4865" max="4865" width="9.42578125" style="4" customWidth="1"/>
    <col min="4866" max="4866" width="0" style="4" hidden="1" customWidth="1"/>
    <col min="4867" max="4867" width="4.85546875" style="4" customWidth="1"/>
    <col min="4868" max="4868" width="5.85546875" style="4" customWidth="1"/>
    <col min="4869" max="4869" width="4.5703125" style="4" customWidth="1"/>
    <col min="4870" max="4870" width="4.85546875" style="4" customWidth="1"/>
    <col min="4871" max="4871" width="4.5703125" style="4" customWidth="1"/>
    <col min="4872" max="4872" width="0" style="4" hidden="1" customWidth="1"/>
    <col min="4873" max="4873" width="3.7109375" style="4" customWidth="1"/>
    <col min="4874" max="4876" width="0" style="4" hidden="1" customWidth="1"/>
    <col min="4877" max="4877" width="4.42578125" style="4" customWidth="1"/>
    <col min="4878" max="4878" width="0" style="4" hidden="1" customWidth="1"/>
    <col min="4879" max="4879" width="5.7109375" style="4" customWidth="1"/>
    <col min="4880" max="4880" width="6.5703125" style="4" customWidth="1"/>
    <col min="4881" max="4881" width="20.85546875" style="4" customWidth="1"/>
    <col min="4882" max="4882" width="15.85546875" style="4" customWidth="1"/>
    <col min="4883" max="4883" width="5.7109375" style="4" customWidth="1"/>
    <col min="4884" max="4886" width="0" style="4" hidden="1" customWidth="1"/>
    <col min="4887" max="4887" width="6.140625" style="4" customWidth="1"/>
    <col min="4888" max="4888" width="0" style="4" hidden="1" customWidth="1"/>
    <col min="4889" max="4889" width="6.140625" style="4" customWidth="1"/>
    <col min="4890" max="4891" width="6" style="4" customWidth="1"/>
    <col min="4892" max="4892" width="5.7109375" style="4" customWidth="1"/>
    <col min="4893" max="4902" width="0" style="4" hidden="1" customWidth="1"/>
    <col min="4903" max="4903" width="5.28515625" style="4" customWidth="1"/>
    <col min="4904" max="4904" width="6.85546875" style="4" customWidth="1"/>
    <col min="4905" max="4905" width="5.42578125" style="4" customWidth="1"/>
    <col min="4906" max="5120" width="11.42578125" style="4"/>
    <col min="5121" max="5121" width="9.42578125" style="4" customWidth="1"/>
    <col min="5122" max="5122" width="0" style="4" hidden="1" customWidth="1"/>
    <col min="5123" max="5123" width="4.85546875" style="4" customWidth="1"/>
    <col min="5124" max="5124" width="5.85546875" style="4" customWidth="1"/>
    <col min="5125" max="5125" width="4.5703125" style="4" customWidth="1"/>
    <col min="5126" max="5126" width="4.85546875" style="4" customWidth="1"/>
    <col min="5127" max="5127" width="4.5703125" style="4" customWidth="1"/>
    <col min="5128" max="5128" width="0" style="4" hidden="1" customWidth="1"/>
    <col min="5129" max="5129" width="3.7109375" style="4" customWidth="1"/>
    <col min="5130" max="5132" width="0" style="4" hidden="1" customWidth="1"/>
    <col min="5133" max="5133" width="4.42578125" style="4" customWidth="1"/>
    <col min="5134" max="5134" width="0" style="4" hidden="1" customWidth="1"/>
    <col min="5135" max="5135" width="5.7109375" style="4" customWidth="1"/>
    <col min="5136" max="5136" width="6.5703125" style="4" customWidth="1"/>
    <col min="5137" max="5137" width="20.85546875" style="4" customWidth="1"/>
    <col min="5138" max="5138" width="15.85546875" style="4" customWidth="1"/>
    <col min="5139" max="5139" width="5.7109375" style="4" customWidth="1"/>
    <col min="5140" max="5142" width="0" style="4" hidden="1" customWidth="1"/>
    <col min="5143" max="5143" width="6.140625" style="4" customWidth="1"/>
    <col min="5144" max="5144" width="0" style="4" hidden="1" customWidth="1"/>
    <col min="5145" max="5145" width="6.140625" style="4" customWidth="1"/>
    <col min="5146" max="5147" width="6" style="4" customWidth="1"/>
    <col min="5148" max="5148" width="5.7109375" style="4" customWidth="1"/>
    <col min="5149" max="5158" width="0" style="4" hidden="1" customWidth="1"/>
    <col min="5159" max="5159" width="5.28515625" style="4" customWidth="1"/>
    <col min="5160" max="5160" width="6.85546875" style="4" customWidth="1"/>
    <col min="5161" max="5161" width="5.42578125" style="4" customWidth="1"/>
    <col min="5162" max="5376" width="11.42578125" style="4"/>
    <col min="5377" max="5377" width="9.42578125" style="4" customWidth="1"/>
    <col min="5378" max="5378" width="0" style="4" hidden="1" customWidth="1"/>
    <col min="5379" max="5379" width="4.85546875" style="4" customWidth="1"/>
    <col min="5380" max="5380" width="5.85546875" style="4" customWidth="1"/>
    <col min="5381" max="5381" width="4.5703125" style="4" customWidth="1"/>
    <col min="5382" max="5382" width="4.85546875" style="4" customWidth="1"/>
    <col min="5383" max="5383" width="4.5703125" style="4" customWidth="1"/>
    <col min="5384" max="5384" width="0" style="4" hidden="1" customWidth="1"/>
    <col min="5385" max="5385" width="3.7109375" style="4" customWidth="1"/>
    <col min="5386" max="5388" width="0" style="4" hidden="1" customWidth="1"/>
    <col min="5389" max="5389" width="4.42578125" style="4" customWidth="1"/>
    <col min="5390" max="5390" width="0" style="4" hidden="1" customWidth="1"/>
    <col min="5391" max="5391" width="5.7109375" style="4" customWidth="1"/>
    <col min="5392" max="5392" width="6.5703125" style="4" customWidth="1"/>
    <col min="5393" max="5393" width="20.85546875" style="4" customWidth="1"/>
    <col min="5394" max="5394" width="15.85546875" style="4" customWidth="1"/>
    <col min="5395" max="5395" width="5.7109375" style="4" customWidth="1"/>
    <col min="5396" max="5398" width="0" style="4" hidden="1" customWidth="1"/>
    <col min="5399" max="5399" width="6.140625" style="4" customWidth="1"/>
    <col min="5400" max="5400" width="0" style="4" hidden="1" customWidth="1"/>
    <col min="5401" max="5401" width="6.140625" style="4" customWidth="1"/>
    <col min="5402" max="5403" width="6" style="4" customWidth="1"/>
    <col min="5404" max="5404" width="5.7109375" style="4" customWidth="1"/>
    <col min="5405" max="5414" width="0" style="4" hidden="1" customWidth="1"/>
    <col min="5415" max="5415" width="5.28515625" style="4" customWidth="1"/>
    <col min="5416" max="5416" width="6.85546875" style="4" customWidth="1"/>
    <col min="5417" max="5417" width="5.42578125" style="4" customWidth="1"/>
    <col min="5418" max="5632" width="11.42578125" style="4"/>
    <col min="5633" max="5633" width="9.42578125" style="4" customWidth="1"/>
    <col min="5634" max="5634" width="0" style="4" hidden="1" customWidth="1"/>
    <col min="5635" max="5635" width="4.85546875" style="4" customWidth="1"/>
    <col min="5636" max="5636" width="5.85546875" style="4" customWidth="1"/>
    <col min="5637" max="5637" width="4.5703125" style="4" customWidth="1"/>
    <col min="5638" max="5638" width="4.85546875" style="4" customWidth="1"/>
    <col min="5639" max="5639" width="4.5703125" style="4" customWidth="1"/>
    <col min="5640" max="5640" width="0" style="4" hidden="1" customWidth="1"/>
    <col min="5641" max="5641" width="3.7109375" style="4" customWidth="1"/>
    <col min="5642" max="5644" width="0" style="4" hidden="1" customWidth="1"/>
    <col min="5645" max="5645" width="4.42578125" style="4" customWidth="1"/>
    <col min="5646" max="5646" width="0" style="4" hidden="1" customWidth="1"/>
    <col min="5647" max="5647" width="5.7109375" style="4" customWidth="1"/>
    <col min="5648" max="5648" width="6.5703125" style="4" customWidth="1"/>
    <col min="5649" max="5649" width="20.85546875" style="4" customWidth="1"/>
    <col min="5650" max="5650" width="15.85546875" style="4" customWidth="1"/>
    <col min="5651" max="5651" width="5.7109375" style="4" customWidth="1"/>
    <col min="5652" max="5654" width="0" style="4" hidden="1" customWidth="1"/>
    <col min="5655" max="5655" width="6.140625" style="4" customWidth="1"/>
    <col min="5656" max="5656" width="0" style="4" hidden="1" customWidth="1"/>
    <col min="5657" max="5657" width="6.140625" style="4" customWidth="1"/>
    <col min="5658" max="5659" width="6" style="4" customWidth="1"/>
    <col min="5660" max="5660" width="5.7109375" style="4" customWidth="1"/>
    <col min="5661" max="5670" width="0" style="4" hidden="1" customWidth="1"/>
    <col min="5671" max="5671" width="5.28515625" style="4" customWidth="1"/>
    <col min="5672" max="5672" width="6.85546875" style="4" customWidth="1"/>
    <col min="5673" max="5673" width="5.42578125" style="4" customWidth="1"/>
    <col min="5674" max="5888" width="11.42578125" style="4"/>
    <col min="5889" max="5889" width="9.42578125" style="4" customWidth="1"/>
    <col min="5890" max="5890" width="0" style="4" hidden="1" customWidth="1"/>
    <col min="5891" max="5891" width="4.85546875" style="4" customWidth="1"/>
    <col min="5892" max="5892" width="5.85546875" style="4" customWidth="1"/>
    <col min="5893" max="5893" width="4.5703125" style="4" customWidth="1"/>
    <col min="5894" max="5894" width="4.85546875" style="4" customWidth="1"/>
    <col min="5895" max="5895" width="4.5703125" style="4" customWidth="1"/>
    <col min="5896" max="5896" width="0" style="4" hidden="1" customWidth="1"/>
    <col min="5897" max="5897" width="3.7109375" style="4" customWidth="1"/>
    <col min="5898" max="5900" width="0" style="4" hidden="1" customWidth="1"/>
    <col min="5901" max="5901" width="4.42578125" style="4" customWidth="1"/>
    <col min="5902" max="5902" width="0" style="4" hidden="1" customWidth="1"/>
    <col min="5903" max="5903" width="5.7109375" style="4" customWidth="1"/>
    <col min="5904" max="5904" width="6.5703125" style="4" customWidth="1"/>
    <col min="5905" max="5905" width="20.85546875" style="4" customWidth="1"/>
    <col min="5906" max="5906" width="15.85546875" style="4" customWidth="1"/>
    <col min="5907" max="5907" width="5.7109375" style="4" customWidth="1"/>
    <col min="5908" max="5910" width="0" style="4" hidden="1" customWidth="1"/>
    <col min="5911" max="5911" width="6.140625" style="4" customWidth="1"/>
    <col min="5912" max="5912" width="0" style="4" hidden="1" customWidth="1"/>
    <col min="5913" max="5913" width="6.140625" style="4" customWidth="1"/>
    <col min="5914" max="5915" width="6" style="4" customWidth="1"/>
    <col min="5916" max="5916" width="5.7109375" style="4" customWidth="1"/>
    <col min="5917" max="5926" width="0" style="4" hidden="1" customWidth="1"/>
    <col min="5927" max="5927" width="5.28515625" style="4" customWidth="1"/>
    <col min="5928" max="5928" width="6.85546875" style="4" customWidth="1"/>
    <col min="5929" max="5929" width="5.42578125" style="4" customWidth="1"/>
    <col min="5930" max="6144" width="11.42578125" style="4"/>
    <col min="6145" max="6145" width="9.42578125" style="4" customWidth="1"/>
    <col min="6146" max="6146" width="0" style="4" hidden="1" customWidth="1"/>
    <col min="6147" max="6147" width="4.85546875" style="4" customWidth="1"/>
    <col min="6148" max="6148" width="5.85546875" style="4" customWidth="1"/>
    <col min="6149" max="6149" width="4.5703125" style="4" customWidth="1"/>
    <col min="6150" max="6150" width="4.85546875" style="4" customWidth="1"/>
    <col min="6151" max="6151" width="4.5703125" style="4" customWidth="1"/>
    <col min="6152" max="6152" width="0" style="4" hidden="1" customWidth="1"/>
    <col min="6153" max="6153" width="3.7109375" style="4" customWidth="1"/>
    <col min="6154" max="6156" width="0" style="4" hidden="1" customWidth="1"/>
    <col min="6157" max="6157" width="4.42578125" style="4" customWidth="1"/>
    <col min="6158" max="6158" width="0" style="4" hidden="1" customWidth="1"/>
    <col min="6159" max="6159" width="5.7109375" style="4" customWidth="1"/>
    <col min="6160" max="6160" width="6.5703125" style="4" customWidth="1"/>
    <col min="6161" max="6161" width="20.85546875" style="4" customWidth="1"/>
    <col min="6162" max="6162" width="15.85546875" style="4" customWidth="1"/>
    <col min="6163" max="6163" width="5.7109375" style="4" customWidth="1"/>
    <col min="6164" max="6166" width="0" style="4" hidden="1" customWidth="1"/>
    <col min="6167" max="6167" width="6.140625" style="4" customWidth="1"/>
    <col min="6168" max="6168" width="0" style="4" hidden="1" customWidth="1"/>
    <col min="6169" max="6169" width="6.140625" style="4" customWidth="1"/>
    <col min="6170" max="6171" width="6" style="4" customWidth="1"/>
    <col min="6172" max="6172" width="5.7109375" style="4" customWidth="1"/>
    <col min="6173" max="6182" width="0" style="4" hidden="1" customWidth="1"/>
    <col min="6183" max="6183" width="5.28515625" style="4" customWidth="1"/>
    <col min="6184" max="6184" width="6.85546875" style="4" customWidth="1"/>
    <col min="6185" max="6185" width="5.42578125" style="4" customWidth="1"/>
    <col min="6186" max="6400" width="11.42578125" style="4"/>
    <col min="6401" max="6401" width="9.42578125" style="4" customWidth="1"/>
    <col min="6402" max="6402" width="0" style="4" hidden="1" customWidth="1"/>
    <col min="6403" max="6403" width="4.85546875" style="4" customWidth="1"/>
    <col min="6404" max="6404" width="5.85546875" style="4" customWidth="1"/>
    <col min="6405" max="6405" width="4.5703125" style="4" customWidth="1"/>
    <col min="6406" max="6406" width="4.85546875" style="4" customWidth="1"/>
    <col min="6407" max="6407" width="4.5703125" style="4" customWidth="1"/>
    <col min="6408" max="6408" width="0" style="4" hidden="1" customWidth="1"/>
    <col min="6409" max="6409" width="3.7109375" style="4" customWidth="1"/>
    <col min="6410" max="6412" width="0" style="4" hidden="1" customWidth="1"/>
    <col min="6413" max="6413" width="4.42578125" style="4" customWidth="1"/>
    <col min="6414" max="6414" width="0" style="4" hidden="1" customWidth="1"/>
    <col min="6415" max="6415" width="5.7109375" style="4" customWidth="1"/>
    <col min="6416" max="6416" width="6.5703125" style="4" customWidth="1"/>
    <col min="6417" max="6417" width="20.85546875" style="4" customWidth="1"/>
    <col min="6418" max="6418" width="15.85546875" style="4" customWidth="1"/>
    <col min="6419" max="6419" width="5.7109375" style="4" customWidth="1"/>
    <col min="6420" max="6422" width="0" style="4" hidden="1" customWidth="1"/>
    <col min="6423" max="6423" width="6.140625" style="4" customWidth="1"/>
    <col min="6424" max="6424" width="0" style="4" hidden="1" customWidth="1"/>
    <col min="6425" max="6425" width="6.140625" style="4" customWidth="1"/>
    <col min="6426" max="6427" width="6" style="4" customWidth="1"/>
    <col min="6428" max="6428" width="5.7109375" style="4" customWidth="1"/>
    <col min="6429" max="6438" width="0" style="4" hidden="1" customWidth="1"/>
    <col min="6439" max="6439" width="5.28515625" style="4" customWidth="1"/>
    <col min="6440" max="6440" width="6.85546875" style="4" customWidth="1"/>
    <col min="6441" max="6441" width="5.42578125" style="4" customWidth="1"/>
    <col min="6442" max="6656" width="11.42578125" style="4"/>
    <col min="6657" max="6657" width="9.42578125" style="4" customWidth="1"/>
    <col min="6658" max="6658" width="0" style="4" hidden="1" customWidth="1"/>
    <col min="6659" max="6659" width="4.85546875" style="4" customWidth="1"/>
    <col min="6660" max="6660" width="5.85546875" style="4" customWidth="1"/>
    <col min="6661" max="6661" width="4.5703125" style="4" customWidth="1"/>
    <col min="6662" max="6662" width="4.85546875" style="4" customWidth="1"/>
    <col min="6663" max="6663" width="4.5703125" style="4" customWidth="1"/>
    <col min="6664" max="6664" width="0" style="4" hidden="1" customWidth="1"/>
    <col min="6665" max="6665" width="3.7109375" style="4" customWidth="1"/>
    <col min="6666" max="6668" width="0" style="4" hidden="1" customWidth="1"/>
    <col min="6669" max="6669" width="4.42578125" style="4" customWidth="1"/>
    <col min="6670" max="6670" width="0" style="4" hidden="1" customWidth="1"/>
    <col min="6671" max="6671" width="5.7109375" style="4" customWidth="1"/>
    <col min="6672" max="6672" width="6.5703125" style="4" customWidth="1"/>
    <col min="6673" max="6673" width="20.85546875" style="4" customWidth="1"/>
    <col min="6674" max="6674" width="15.85546875" style="4" customWidth="1"/>
    <col min="6675" max="6675" width="5.7109375" style="4" customWidth="1"/>
    <col min="6676" max="6678" width="0" style="4" hidden="1" customWidth="1"/>
    <col min="6679" max="6679" width="6.140625" style="4" customWidth="1"/>
    <col min="6680" max="6680" width="0" style="4" hidden="1" customWidth="1"/>
    <col min="6681" max="6681" width="6.140625" style="4" customWidth="1"/>
    <col min="6682" max="6683" width="6" style="4" customWidth="1"/>
    <col min="6684" max="6684" width="5.7109375" style="4" customWidth="1"/>
    <col min="6685" max="6694" width="0" style="4" hidden="1" customWidth="1"/>
    <col min="6695" max="6695" width="5.28515625" style="4" customWidth="1"/>
    <col min="6696" max="6696" width="6.85546875" style="4" customWidth="1"/>
    <col min="6697" max="6697" width="5.42578125" style="4" customWidth="1"/>
    <col min="6698" max="6912" width="11.42578125" style="4"/>
    <col min="6913" max="6913" width="9.42578125" style="4" customWidth="1"/>
    <col min="6914" max="6914" width="0" style="4" hidden="1" customWidth="1"/>
    <col min="6915" max="6915" width="4.85546875" style="4" customWidth="1"/>
    <col min="6916" max="6916" width="5.85546875" style="4" customWidth="1"/>
    <col min="6917" max="6917" width="4.5703125" style="4" customWidth="1"/>
    <col min="6918" max="6918" width="4.85546875" style="4" customWidth="1"/>
    <col min="6919" max="6919" width="4.5703125" style="4" customWidth="1"/>
    <col min="6920" max="6920" width="0" style="4" hidden="1" customWidth="1"/>
    <col min="6921" max="6921" width="3.7109375" style="4" customWidth="1"/>
    <col min="6922" max="6924" width="0" style="4" hidden="1" customWidth="1"/>
    <col min="6925" max="6925" width="4.42578125" style="4" customWidth="1"/>
    <col min="6926" max="6926" width="0" style="4" hidden="1" customWidth="1"/>
    <col min="6927" max="6927" width="5.7109375" style="4" customWidth="1"/>
    <col min="6928" max="6928" width="6.5703125" style="4" customWidth="1"/>
    <col min="6929" max="6929" width="20.85546875" style="4" customWidth="1"/>
    <col min="6930" max="6930" width="15.85546875" style="4" customWidth="1"/>
    <col min="6931" max="6931" width="5.7109375" style="4" customWidth="1"/>
    <col min="6932" max="6934" width="0" style="4" hidden="1" customWidth="1"/>
    <col min="6935" max="6935" width="6.140625" style="4" customWidth="1"/>
    <col min="6936" max="6936" width="0" style="4" hidden="1" customWidth="1"/>
    <col min="6937" max="6937" width="6.140625" style="4" customWidth="1"/>
    <col min="6938" max="6939" width="6" style="4" customWidth="1"/>
    <col min="6940" max="6940" width="5.7109375" style="4" customWidth="1"/>
    <col min="6941" max="6950" width="0" style="4" hidden="1" customWidth="1"/>
    <col min="6951" max="6951" width="5.28515625" style="4" customWidth="1"/>
    <col min="6952" max="6952" width="6.85546875" style="4" customWidth="1"/>
    <col min="6953" max="6953" width="5.42578125" style="4" customWidth="1"/>
    <col min="6954" max="7168" width="11.42578125" style="4"/>
    <col min="7169" max="7169" width="9.42578125" style="4" customWidth="1"/>
    <col min="7170" max="7170" width="0" style="4" hidden="1" customWidth="1"/>
    <col min="7171" max="7171" width="4.85546875" style="4" customWidth="1"/>
    <col min="7172" max="7172" width="5.85546875" style="4" customWidth="1"/>
    <col min="7173" max="7173" width="4.5703125" style="4" customWidth="1"/>
    <col min="7174" max="7174" width="4.85546875" style="4" customWidth="1"/>
    <col min="7175" max="7175" width="4.5703125" style="4" customWidth="1"/>
    <col min="7176" max="7176" width="0" style="4" hidden="1" customWidth="1"/>
    <col min="7177" max="7177" width="3.7109375" style="4" customWidth="1"/>
    <col min="7178" max="7180" width="0" style="4" hidden="1" customWidth="1"/>
    <col min="7181" max="7181" width="4.42578125" style="4" customWidth="1"/>
    <col min="7182" max="7182" width="0" style="4" hidden="1" customWidth="1"/>
    <col min="7183" max="7183" width="5.7109375" style="4" customWidth="1"/>
    <col min="7184" max="7184" width="6.5703125" style="4" customWidth="1"/>
    <col min="7185" max="7185" width="20.85546875" style="4" customWidth="1"/>
    <col min="7186" max="7186" width="15.85546875" style="4" customWidth="1"/>
    <col min="7187" max="7187" width="5.7109375" style="4" customWidth="1"/>
    <col min="7188" max="7190" width="0" style="4" hidden="1" customWidth="1"/>
    <col min="7191" max="7191" width="6.140625" style="4" customWidth="1"/>
    <col min="7192" max="7192" width="0" style="4" hidden="1" customWidth="1"/>
    <col min="7193" max="7193" width="6.140625" style="4" customWidth="1"/>
    <col min="7194" max="7195" width="6" style="4" customWidth="1"/>
    <col min="7196" max="7196" width="5.7109375" style="4" customWidth="1"/>
    <col min="7197" max="7206" width="0" style="4" hidden="1" customWidth="1"/>
    <col min="7207" max="7207" width="5.28515625" style="4" customWidth="1"/>
    <col min="7208" max="7208" width="6.85546875" style="4" customWidth="1"/>
    <col min="7209" max="7209" width="5.42578125" style="4" customWidth="1"/>
    <col min="7210" max="7424" width="11.42578125" style="4"/>
    <col min="7425" max="7425" width="9.42578125" style="4" customWidth="1"/>
    <col min="7426" max="7426" width="0" style="4" hidden="1" customWidth="1"/>
    <col min="7427" max="7427" width="4.85546875" style="4" customWidth="1"/>
    <col min="7428" max="7428" width="5.85546875" style="4" customWidth="1"/>
    <col min="7429" max="7429" width="4.5703125" style="4" customWidth="1"/>
    <col min="7430" max="7430" width="4.85546875" style="4" customWidth="1"/>
    <col min="7431" max="7431" width="4.5703125" style="4" customWidth="1"/>
    <col min="7432" max="7432" width="0" style="4" hidden="1" customWidth="1"/>
    <col min="7433" max="7433" width="3.7109375" style="4" customWidth="1"/>
    <col min="7434" max="7436" width="0" style="4" hidden="1" customWidth="1"/>
    <col min="7437" max="7437" width="4.42578125" style="4" customWidth="1"/>
    <col min="7438" max="7438" width="0" style="4" hidden="1" customWidth="1"/>
    <col min="7439" max="7439" width="5.7109375" style="4" customWidth="1"/>
    <col min="7440" max="7440" width="6.5703125" style="4" customWidth="1"/>
    <col min="7441" max="7441" width="20.85546875" style="4" customWidth="1"/>
    <col min="7442" max="7442" width="15.85546875" style="4" customWidth="1"/>
    <col min="7443" max="7443" width="5.7109375" style="4" customWidth="1"/>
    <col min="7444" max="7446" width="0" style="4" hidden="1" customWidth="1"/>
    <col min="7447" max="7447" width="6.140625" style="4" customWidth="1"/>
    <col min="7448" max="7448" width="0" style="4" hidden="1" customWidth="1"/>
    <col min="7449" max="7449" width="6.140625" style="4" customWidth="1"/>
    <col min="7450" max="7451" width="6" style="4" customWidth="1"/>
    <col min="7452" max="7452" width="5.7109375" style="4" customWidth="1"/>
    <col min="7453" max="7462" width="0" style="4" hidden="1" customWidth="1"/>
    <col min="7463" max="7463" width="5.28515625" style="4" customWidth="1"/>
    <col min="7464" max="7464" width="6.85546875" style="4" customWidth="1"/>
    <col min="7465" max="7465" width="5.42578125" style="4" customWidth="1"/>
    <col min="7466" max="7680" width="11.42578125" style="4"/>
    <col min="7681" max="7681" width="9.42578125" style="4" customWidth="1"/>
    <col min="7682" max="7682" width="0" style="4" hidden="1" customWidth="1"/>
    <col min="7683" max="7683" width="4.85546875" style="4" customWidth="1"/>
    <col min="7684" max="7684" width="5.85546875" style="4" customWidth="1"/>
    <col min="7685" max="7685" width="4.5703125" style="4" customWidth="1"/>
    <col min="7686" max="7686" width="4.85546875" style="4" customWidth="1"/>
    <col min="7687" max="7687" width="4.5703125" style="4" customWidth="1"/>
    <col min="7688" max="7688" width="0" style="4" hidden="1" customWidth="1"/>
    <col min="7689" max="7689" width="3.7109375" style="4" customWidth="1"/>
    <col min="7690" max="7692" width="0" style="4" hidden="1" customWidth="1"/>
    <col min="7693" max="7693" width="4.42578125" style="4" customWidth="1"/>
    <col min="7694" max="7694" width="0" style="4" hidden="1" customWidth="1"/>
    <col min="7695" max="7695" width="5.7109375" style="4" customWidth="1"/>
    <col min="7696" max="7696" width="6.5703125" style="4" customWidth="1"/>
    <col min="7697" max="7697" width="20.85546875" style="4" customWidth="1"/>
    <col min="7698" max="7698" width="15.85546875" style="4" customWidth="1"/>
    <col min="7699" max="7699" width="5.7109375" style="4" customWidth="1"/>
    <col min="7700" max="7702" width="0" style="4" hidden="1" customWidth="1"/>
    <col min="7703" max="7703" width="6.140625" style="4" customWidth="1"/>
    <col min="7704" max="7704" width="0" style="4" hidden="1" customWidth="1"/>
    <col min="7705" max="7705" width="6.140625" style="4" customWidth="1"/>
    <col min="7706" max="7707" width="6" style="4" customWidth="1"/>
    <col min="7708" max="7708" width="5.7109375" style="4" customWidth="1"/>
    <col min="7709" max="7718" width="0" style="4" hidden="1" customWidth="1"/>
    <col min="7719" max="7719" width="5.28515625" style="4" customWidth="1"/>
    <col min="7720" max="7720" width="6.85546875" style="4" customWidth="1"/>
    <col min="7721" max="7721" width="5.42578125" style="4" customWidth="1"/>
    <col min="7722" max="7936" width="11.42578125" style="4"/>
    <col min="7937" max="7937" width="9.42578125" style="4" customWidth="1"/>
    <col min="7938" max="7938" width="0" style="4" hidden="1" customWidth="1"/>
    <col min="7939" max="7939" width="4.85546875" style="4" customWidth="1"/>
    <col min="7940" max="7940" width="5.85546875" style="4" customWidth="1"/>
    <col min="7941" max="7941" width="4.5703125" style="4" customWidth="1"/>
    <col min="7942" max="7942" width="4.85546875" style="4" customWidth="1"/>
    <col min="7943" max="7943" width="4.5703125" style="4" customWidth="1"/>
    <col min="7944" max="7944" width="0" style="4" hidden="1" customWidth="1"/>
    <col min="7945" max="7945" width="3.7109375" style="4" customWidth="1"/>
    <col min="7946" max="7948" width="0" style="4" hidden="1" customWidth="1"/>
    <col min="7949" max="7949" width="4.42578125" style="4" customWidth="1"/>
    <col min="7950" max="7950" width="0" style="4" hidden="1" customWidth="1"/>
    <col min="7951" max="7951" width="5.7109375" style="4" customWidth="1"/>
    <col min="7952" max="7952" width="6.5703125" style="4" customWidth="1"/>
    <col min="7953" max="7953" width="20.85546875" style="4" customWidth="1"/>
    <col min="7954" max="7954" width="15.85546875" style="4" customWidth="1"/>
    <col min="7955" max="7955" width="5.7109375" style="4" customWidth="1"/>
    <col min="7956" max="7958" width="0" style="4" hidden="1" customWidth="1"/>
    <col min="7959" max="7959" width="6.140625" style="4" customWidth="1"/>
    <col min="7960" max="7960" width="0" style="4" hidden="1" customWidth="1"/>
    <col min="7961" max="7961" width="6.140625" style="4" customWidth="1"/>
    <col min="7962" max="7963" width="6" style="4" customWidth="1"/>
    <col min="7964" max="7964" width="5.7109375" style="4" customWidth="1"/>
    <col min="7965" max="7974" width="0" style="4" hidden="1" customWidth="1"/>
    <col min="7975" max="7975" width="5.28515625" style="4" customWidth="1"/>
    <col min="7976" max="7976" width="6.85546875" style="4" customWidth="1"/>
    <col min="7977" max="7977" width="5.42578125" style="4" customWidth="1"/>
    <col min="7978" max="8192" width="11.42578125" style="4"/>
    <col min="8193" max="8193" width="9.42578125" style="4" customWidth="1"/>
    <col min="8194" max="8194" width="0" style="4" hidden="1" customWidth="1"/>
    <col min="8195" max="8195" width="4.85546875" style="4" customWidth="1"/>
    <col min="8196" max="8196" width="5.85546875" style="4" customWidth="1"/>
    <col min="8197" max="8197" width="4.5703125" style="4" customWidth="1"/>
    <col min="8198" max="8198" width="4.85546875" style="4" customWidth="1"/>
    <col min="8199" max="8199" width="4.5703125" style="4" customWidth="1"/>
    <col min="8200" max="8200" width="0" style="4" hidden="1" customWidth="1"/>
    <col min="8201" max="8201" width="3.7109375" style="4" customWidth="1"/>
    <col min="8202" max="8204" width="0" style="4" hidden="1" customWidth="1"/>
    <col min="8205" max="8205" width="4.42578125" style="4" customWidth="1"/>
    <col min="8206" max="8206" width="0" style="4" hidden="1" customWidth="1"/>
    <col min="8207" max="8207" width="5.7109375" style="4" customWidth="1"/>
    <col min="8208" max="8208" width="6.5703125" style="4" customWidth="1"/>
    <col min="8209" max="8209" width="20.85546875" style="4" customWidth="1"/>
    <col min="8210" max="8210" width="15.85546875" style="4" customWidth="1"/>
    <col min="8211" max="8211" width="5.7109375" style="4" customWidth="1"/>
    <col min="8212" max="8214" width="0" style="4" hidden="1" customWidth="1"/>
    <col min="8215" max="8215" width="6.140625" style="4" customWidth="1"/>
    <col min="8216" max="8216" width="0" style="4" hidden="1" customWidth="1"/>
    <col min="8217" max="8217" width="6.140625" style="4" customWidth="1"/>
    <col min="8218" max="8219" width="6" style="4" customWidth="1"/>
    <col min="8220" max="8220" width="5.7109375" style="4" customWidth="1"/>
    <col min="8221" max="8230" width="0" style="4" hidden="1" customWidth="1"/>
    <col min="8231" max="8231" width="5.28515625" style="4" customWidth="1"/>
    <col min="8232" max="8232" width="6.85546875" style="4" customWidth="1"/>
    <col min="8233" max="8233" width="5.42578125" style="4" customWidth="1"/>
    <col min="8234" max="8448" width="11.42578125" style="4"/>
    <col min="8449" max="8449" width="9.42578125" style="4" customWidth="1"/>
    <col min="8450" max="8450" width="0" style="4" hidden="1" customWidth="1"/>
    <col min="8451" max="8451" width="4.85546875" style="4" customWidth="1"/>
    <col min="8452" max="8452" width="5.85546875" style="4" customWidth="1"/>
    <col min="8453" max="8453" width="4.5703125" style="4" customWidth="1"/>
    <col min="8454" max="8454" width="4.85546875" style="4" customWidth="1"/>
    <col min="8455" max="8455" width="4.5703125" style="4" customWidth="1"/>
    <col min="8456" max="8456" width="0" style="4" hidden="1" customWidth="1"/>
    <col min="8457" max="8457" width="3.7109375" style="4" customWidth="1"/>
    <col min="8458" max="8460" width="0" style="4" hidden="1" customWidth="1"/>
    <col min="8461" max="8461" width="4.42578125" style="4" customWidth="1"/>
    <col min="8462" max="8462" width="0" style="4" hidden="1" customWidth="1"/>
    <col min="8463" max="8463" width="5.7109375" style="4" customWidth="1"/>
    <col min="8464" max="8464" width="6.5703125" style="4" customWidth="1"/>
    <col min="8465" max="8465" width="20.85546875" style="4" customWidth="1"/>
    <col min="8466" max="8466" width="15.85546875" style="4" customWidth="1"/>
    <col min="8467" max="8467" width="5.7109375" style="4" customWidth="1"/>
    <col min="8468" max="8470" width="0" style="4" hidden="1" customWidth="1"/>
    <col min="8471" max="8471" width="6.140625" style="4" customWidth="1"/>
    <col min="8472" max="8472" width="0" style="4" hidden="1" customWidth="1"/>
    <col min="8473" max="8473" width="6.140625" style="4" customWidth="1"/>
    <col min="8474" max="8475" width="6" style="4" customWidth="1"/>
    <col min="8476" max="8476" width="5.7109375" style="4" customWidth="1"/>
    <col min="8477" max="8486" width="0" style="4" hidden="1" customWidth="1"/>
    <col min="8487" max="8487" width="5.28515625" style="4" customWidth="1"/>
    <col min="8488" max="8488" width="6.85546875" style="4" customWidth="1"/>
    <col min="8489" max="8489" width="5.42578125" style="4" customWidth="1"/>
    <col min="8490" max="8704" width="11.42578125" style="4"/>
    <col min="8705" max="8705" width="9.42578125" style="4" customWidth="1"/>
    <col min="8706" max="8706" width="0" style="4" hidden="1" customWidth="1"/>
    <col min="8707" max="8707" width="4.85546875" style="4" customWidth="1"/>
    <col min="8708" max="8708" width="5.85546875" style="4" customWidth="1"/>
    <col min="8709" max="8709" width="4.5703125" style="4" customWidth="1"/>
    <col min="8710" max="8710" width="4.85546875" style="4" customWidth="1"/>
    <col min="8711" max="8711" width="4.5703125" style="4" customWidth="1"/>
    <col min="8712" max="8712" width="0" style="4" hidden="1" customWidth="1"/>
    <col min="8713" max="8713" width="3.7109375" style="4" customWidth="1"/>
    <col min="8714" max="8716" width="0" style="4" hidden="1" customWidth="1"/>
    <col min="8717" max="8717" width="4.42578125" style="4" customWidth="1"/>
    <col min="8718" max="8718" width="0" style="4" hidden="1" customWidth="1"/>
    <col min="8719" max="8719" width="5.7109375" style="4" customWidth="1"/>
    <col min="8720" max="8720" width="6.5703125" style="4" customWidth="1"/>
    <col min="8721" max="8721" width="20.85546875" style="4" customWidth="1"/>
    <col min="8722" max="8722" width="15.85546875" style="4" customWidth="1"/>
    <col min="8723" max="8723" width="5.7109375" style="4" customWidth="1"/>
    <col min="8724" max="8726" width="0" style="4" hidden="1" customWidth="1"/>
    <col min="8727" max="8727" width="6.140625" style="4" customWidth="1"/>
    <col min="8728" max="8728" width="0" style="4" hidden="1" customWidth="1"/>
    <col min="8729" max="8729" width="6.140625" style="4" customWidth="1"/>
    <col min="8730" max="8731" width="6" style="4" customWidth="1"/>
    <col min="8732" max="8732" width="5.7109375" style="4" customWidth="1"/>
    <col min="8733" max="8742" width="0" style="4" hidden="1" customWidth="1"/>
    <col min="8743" max="8743" width="5.28515625" style="4" customWidth="1"/>
    <col min="8744" max="8744" width="6.85546875" style="4" customWidth="1"/>
    <col min="8745" max="8745" width="5.42578125" style="4" customWidth="1"/>
    <col min="8746" max="8960" width="11.42578125" style="4"/>
    <col min="8961" max="8961" width="9.42578125" style="4" customWidth="1"/>
    <col min="8962" max="8962" width="0" style="4" hidden="1" customWidth="1"/>
    <col min="8963" max="8963" width="4.85546875" style="4" customWidth="1"/>
    <col min="8964" max="8964" width="5.85546875" style="4" customWidth="1"/>
    <col min="8965" max="8965" width="4.5703125" style="4" customWidth="1"/>
    <col min="8966" max="8966" width="4.85546875" style="4" customWidth="1"/>
    <col min="8967" max="8967" width="4.5703125" style="4" customWidth="1"/>
    <col min="8968" max="8968" width="0" style="4" hidden="1" customWidth="1"/>
    <col min="8969" max="8969" width="3.7109375" style="4" customWidth="1"/>
    <col min="8970" max="8972" width="0" style="4" hidden="1" customWidth="1"/>
    <col min="8973" max="8973" width="4.42578125" style="4" customWidth="1"/>
    <col min="8974" max="8974" width="0" style="4" hidden="1" customWidth="1"/>
    <col min="8975" max="8975" width="5.7109375" style="4" customWidth="1"/>
    <col min="8976" max="8976" width="6.5703125" style="4" customWidth="1"/>
    <col min="8977" max="8977" width="20.85546875" style="4" customWidth="1"/>
    <col min="8978" max="8978" width="15.85546875" style="4" customWidth="1"/>
    <col min="8979" max="8979" width="5.7109375" style="4" customWidth="1"/>
    <col min="8980" max="8982" width="0" style="4" hidden="1" customWidth="1"/>
    <col min="8983" max="8983" width="6.140625" style="4" customWidth="1"/>
    <col min="8984" max="8984" width="0" style="4" hidden="1" customWidth="1"/>
    <col min="8985" max="8985" width="6.140625" style="4" customWidth="1"/>
    <col min="8986" max="8987" width="6" style="4" customWidth="1"/>
    <col min="8988" max="8988" width="5.7109375" style="4" customWidth="1"/>
    <col min="8989" max="8998" width="0" style="4" hidden="1" customWidth="1"/>
    <col min="8999" max="8999" width="5.28515625" style="4" customWidth="1"/>
    <col min="9000" max="9000" width="6.85546875" style="4" customWidth="1"/>
    <col min="9001" max="9001" width="5.42578125" style="4" customWidth="1"/>
    <col min="9002" max="9216" width="11.42578125" style="4"/>
    <col min="9217" max="9217" width="9.42578125" style="4" customWidth="1"/>
    <col min="9218" max="9218" width="0" style="4" hidden="1" customWidth="1"/>
    <col min="9219" max="9219" width="4.85546875" style="4" customWidth="1"/>
    <col min="9220" max="9220" width="5.85546875" style="4" customWidth="1"/>
    <col min="9221" max="9221" width="4.5703125" style="4" customWidth="1"/>
    <col min="9222" max="9222" width="4.85546875" style="4" customWidth="1"/>
    <col min="9223" max="9223" width="4.5703125" style="4" customWidth="1"/>
    <col min="9224" max="9224" width="0" style="4" hidden="1" customWidth="1"/>
    <col min="9225" max="9225" width="3.7109375" style="4" customWidth="1"/>
    <col min="9226" max="9228" width="0" style="4" hidden="1" customWidth="1"/>
    <col min="9229" max="9229" width="4.42578125" style="4" customWidth="1"/>
    <col min="9230" max="9230" width="0" style="4" hidden="1" customWidth="1"/>
    <col min="9231" max="9231" width="5.7109375" style="4" customWidth="1"/>
    <col min="9232" max="9232" width="6.5703125" style="4" customWidth="1"/>
    <col min="9233" max="9233" width="20.85546875" style="4" customWidth="1"/>
    <col min="9234" max="9234" width="15.85546875" style="4" customWidth="1"/>
    <col min="9235" max="9235" width="5.7109375" style="4" customWidth="1"/>
    <col min="9236" max="9238" width="0" style="4" hidden="1" customWidth="1"/>
    <col min="9239" max="9239" width="6.140625" style="4" customWidth="1"/>
    <col min="9240" max="9240" width="0" style="4" hidden="1" customWidth="1"/>
    <col min="9241" max="9241" width="6.140625" style="4" customWidth="1"/>
    <col min="9242" max="9243" width="6" style="4" customWidth="1"/>
    <col min="9244" max="9244" width="5.7109375" style="4" customWidth="1"/>
    <col min="9245" max="9254" width="0" style="4" hidden="1" customWidth="1"/>
    <col min="9255" max="9255" width="5.28515625" style="4" customWidth="1"/>
    <col min="9256" max="9256" width="6.85546875" style="4" customWidth="1"/>
    <col min="9257" max="9257" width="5.42578125" style="4" customWidth="1"/>
    <col min="9258" max="9472" width="11.42578125" style="4"/>
    <col min="9473" max="9473" width="9.42578125" style="4" customWidth="1"/>
    <col min="9474" max="9474" width="0" style="4" hidden="1" customWidth="1"/>
    <col min="9475" max="9475" width="4.85546875" style="4" customWidth="1"/>
    <col min="9476" max="9476" width="5.85546875" style="4" customWidth="1"/>
    <col min="9477" max="9477" width="4.5703125" style="4" customWidth="1"/>
    <col min="9478" max="9478" width="4.85546875" style="4" customWidth="1"/>
    <col min="9479" max="9479" width="4.5703125" style="4" customWidth="1"/>
    <col min="9480" max="9480" width="0" style="4" hidden="1" customWidth="1"/>
    <col min="9481" max="9481" width="3.7109375" style="4" customWidth="1"/>
    <col min="9482" max="9484" width="0" style="4" hidden="1" customWidth="1"/>
    <col min="9485" max="9485" width="4.42578125" style="4" customWidth="1"/>
    <col min="9486" max="9486" width="0" style="4" hidden="1" customWidth="1"/>
    <col min="9487" max="9487" width="5.7109375" style="4" customWidth="1"/>
    <col min="9488" max="9488" width="6.5703125" style="4" customWidth="1"/>
    <col min="9489" max="9489" width="20.85546875" style="4" customWidth="1"/>
    <col min="9490" max="9490" width="15.85546875" style="4" customWidth="1"/>
    <col min="9491" max="9491" width="5.7109375" style="4" customWidth="1"/>
    <col min="9492" max="9494" width="0" style="4" hidden="1" customWidth="1"/>
    <col min="9495" max="9495" width="6.140625" style="4" customWidth="1"/>
    <col min="9496" max="9496" width="0" style="4" hidden="1" customWidth="1"/>
    <col min="9497" max="9497" width="6.140625" style="4" customWidth="1"/>
    <col min="9498" max="9499" width="6" style="4" customWidth="1"/>
    <col min="9500" max="9500" width="5.7109375" style="4" customWidth="1"/>
    <col min="9501" max="9510" width="0" style="4" hidden="1" customWidth="1"/>
    <col min="9511" max="9511" width="5.28515625" style="4" customWidth="1"/>
    <col min="9512" max="9512" width="6.85546875" style="4" customWidth="1"/>
    <col min="9513" max="9513" width="5.42578125" style="4" customWidth="1"/>
    <col min="9514" max="9728" width="11.42578125" style="4"/>
    <col min="9729" max="9729" width="9.42578125" style="4" customWidth="1"/>
    <col min="9730" max="9730" width="0" style="4" hidden="1" customWidth="1"/>
    <col min="9731" max="9731" width="4.85546875" style="4" customWidth="1"/>
    <col min="9732" max="9732" width="5.85546875" style="4" customWidth="1"/>
    <col min="9733" max="9733" width="4.5703125" style="4" customWidth="1"/>
    <col min="9734" max="9734" width="4.85546875" style="4" customWidth="1"/>
    <col min="9735" max="9735" width="4.5703125" style="4" customWidth="1"/>
    <col min="9736" max="9736" width="0" style="4" hidden="1" customWidth="1"/>
    <col min="9737" max="9737" width="3.7109375" style="4" customWidth="1"/>
    <col min="9738" max="9740" width="0" style="4" hidden="1" customWidth="1"/>
    <col min="9741" max="9741" width="4.42578125" style="4" customWidth="1"/>
    <col min="9742" max="9742" width="0" style="4" hidden="1" customWidth="1"/>
    <col min="9743" max="9743" width="5.7109375" style="4" customWidth="1"/>
    <col min="9744" max="9744" width="6.5703125" style="4" customWidth="1"/>
    <col min="9745" max="9745" width="20.85546875" style="4" customWidth="1"/>
    <col min="9746" max="9746" width="15.85546875" style="4" customWidth="1"/>
    <col min="9747" max="9747" width="5.7109375" style="4" customWidth="1"/>
    <col min="9748" max="9750" width="0" style="4" hidden="1" customWidth="1"/>
    <col min="9751" max="9751" width="6.140625" style="4" customWidth="1"/>
    <col min="9752" max="9752" width="0" style="4" hidden="1" customWidth="1"/>
    <col min="9753" max="9753" width="6.140625" style="4" customWidth="1"/>
    <col min="9754" max="9755" width="6" style="4" customWidth="1"/>
    <col min="9756" max="9756" width="5.7109375" style="4" customWidth="1"/>
    <col min="9757" max="9766" width="0" style="4" hidden="1" customWidth="1"/>
    <col min="9767" max="9767" width="5.28515625" style="4" customWidth="1"/>
    <col min="9768" max="9768" width="6.85546875" style="4" customWidth="1"/>
    <col min="9769" max="9769" width="5.42578125" style="4" customWidth="1"/>
    <col min="9770" max="9984" width="11.42578125" style="4"/>
    <col min="9985" max="9985" width="9.42578125" style="4" customWidth="1"/>
    <col min="9986" max="9986" width="0" style="4" hidden="1" customWidth="1"/>
    <col min="9987" max="9987" width="4.85546875" style="4" customWidth="1"/>
    <col min="9988" max="9988" width="5.85546875" style="4" customWidth="1"/>
    <col min="9989" max="9989" width="4.5703125" style="4" customWidth="1"/>
    <col min="9990" max="9990" width="4.85546875" style="4" customWidth="1"/>
    <col min="9991" max="9991" width="4.5703125" style="4" customWidth="1"/>
    <col min="9992" max="9992" width="0" style="4" hidden="1" customWidth="1"/>
    <col min="9993" max="9993" width="3.7109375" style="4" customWidth="1"/>
    <col min="9994" max="9996" width="0" style="4" hidden="1" customWidth="1"/>
    <col min="9997" max="9997" width="4.42578125" style="4" customWidth="1"/>
    <col min="9998" max="9998" width="0" style="4" hidden="1" customWidth="1"/>
    <col min="9999" max="9999" width="5.7109375" style="4" customWidth="1"/>
    <col min="10000" max="10000" width="6.5703125" style="4" customWidth="1"/>
    <col min="10001" max="10001" width="20.85546875" style="4" customWidth="1"/>
    <col min="10002" max="10002" width="15.85546875" style="4" customWidth="1"/>
    <col min="10003" max="10003" width="5.7109375" style="4" customWidth="1"/>
    <col min="10004" max="10006" width="0" style="4" hidden="1" customWidth="1"/>
    <col min="10007" max="10007" width="6.140625" style="4" customWidth="1"/>
    <col min="10008" max="10008" width="0" style="4" hidden="1" customWidth="1"/>
    <col min="10009" max="10009" width="6.140625" style="4" customWidth="1"/>
    <col min="10010" max="10011" width="6" style="4" customWidth="1"/>
    <col min="10012" max="10012" width="5.7109375" style="4" customWidth="1"/>
    <col min="10013" max="10022" width="0" style="4" hidden="1" customWidth="1"/>
    <col min="10023" max="10023" width="5.28515625" style="4" customWidth="1"/>
    <col min="10024" max="10024" width="6.85546875" style="4" customWidth="1"/>
    <col min="10025" max="10025" width="5.42578125" style="4" customWidth="1"/>
    <col min="10026" max="10240" width="11.42578125" style="4"/>
    <col min="10241" max="10241" width="9.42578125" style="4" customWidth="1"/>
    <col min="10242" max="10242" width="0" style="4" hidden="1" customWidth="1"/>
    <col min="10243" max="10243" width="4.85546875" style="4" customWidth="1"/>
    <col min="10244" max="10244" width="5.85546875" style="4" customWidth="1"/>
    <col min="10245" max="10245" width="4.5703125" style="4" customWidth="1"/>
    <col min="10246" max="10246" width="4.85546875" style="4" customWidth="1"/>
    <col min="10247" max="10247" width="4.5703125" style="4" customWidth="1"/>
    <col min="10248" max="10248" width="0" style="4" hidden="1" customWidth="1"/>
    <col min="10249" max="10249" width="3.7109375" style="4" customWidth="1"/>
    <col min="10250" max="10252" width="0" style="4" hidden="1" customWidth="1"/>
    <col min="10253" max="10253" width="4.42578125" style="4" customWidth="1"/>
    <col min="10254" max="10254" width="0" style="4" hidden="1" customWidth="1"/>
    <col min="10255" max="10255" width="5.7109375" style="4" customWidth="1"/>
    <col min="10256" max="10256" width="6.5703125" style="4" customWidth="1"/>
    <col min="10257" max="10257" width="20.85546875" style="4" customWidth="1"/>
    <col min="10258" max="10258" width="15.85546875" style="4" customWidth="1"/>
    <col min="10259" max="10259" width="5.7109375" style="4" customWidth="1"/>
    <col min="10260" max="10262" width="0" style="4" hidden="1" customWidth="1"/>
    <col min="10263" max="10263" width="6.140625" style="4" customWidth="1"/>
    <col min="10264" max="10264" width="0" style="4" hidden="1" customWidth="1"/>
    <col min="10265" max="10265" width="6.140625" style="4" customWidth="1"/>
    <col min="10266" max="10267" width="6" style="4" customWidth="1"/>
    <col min="10268" max="10268" width="5.7109375" style="4" customWidth="1"/>
    <col min="10269" max="10278" width="0" style="4" hidden="1" customWidth="1"/>
    <col min="10279" max="10279" width="5.28515625" style="4" customWidth="1"/>
    <col min="10280" max="10280" width="6.85546875" style="4" customWidth="1"/>
    <col min="10281" max="10281" width="5.42578125" style="4" customWidth="1"/>
    <col min="10282" max="10496" width="11.42578125" style="4"/>
    <col min="10497" max="10497" width="9.42578125" style="4" customWidth="1"/>
    <col min="10498" max="10498" width="0" style="4" hidden="1" customWidth="1"/>
    <col min="10499" max="10499" width="4.85546875" style="4" customWidth="1"/>
    <col min="10500" max="10500" width="5.85546875" style="4" customWidth="1"/>
    <col min="10501" max="10501" width="4.5703125" style="4" customWidth="1"/>
    <col min="10502" max="10502" width="4.85546875" style="4" customWidth="1"/>
    <col min="10503" max="10503" width="4.5703125" style="4" customWidth="1"/>
    <col min="10504" max="10504" width="0" style="4" hidden="1" customWidth="1"/>
    <col min="10505" max="10505" width="3.7109375" style="4" customWidth="1"/>
    <col min="10506" max="10508" width="0" style="4" hidden="1" customWidth="1"/>
    <col min="10509" max="10509" width="4.42578125" style="4" customWidth="1"/>
    <col min="10510" max="10510" width="0" style="4" hidden="1" customWidth="1"/>
    <col min="10511" max="10511" width="5.7109375" style="4" customWidth="1"/>
    <col min="10512" max="10512" width="6.5703125" style="4" customWidth="1"/>
    <col min="10513" max="10513" width="20.85546875" style="4" customWidth="1"/>
    <col min="10514" max="10514" width="15.85546875" style="4" customWidth="1"/>
    <col min="10515" max="10515" width="5.7109375" style="4" customWidth="1"/>
    <col min="10516" max="10518" width="0" style="4" hidden="1" customWidth="1"/>
    <col min="10519" max="10519" width="6.140625" style="4" customWidth="1"/>
    <col min="10520" max="10520" width="0" style="4" hidden="1" customWidth="1"/>
    <col min="10521" max="10521" width="6.140625" style="4" customWidth="1"/>
    <col min="10522" max="10523" width="6" style="4" customWidth="1"/>
    <col min="10524" max="10524" width="5.7109375" style="4" customWidth="1"/>
    <col min="10525" max="10534" width="0" style="4" hidden="1" customWidth="1"/>
    <col min="10535" max="10535" width="5.28515625" style="4" customWidth="1"/>
    <col min="10536" max="10536" width="6.85546875" style="4" customWidth="1"/>
    <col min="10537" max="10537" width="5.42578125" style="4" customWidth="1"/>
    <col min="10538" max="10752" width="11.42578125" style="4"/>
    <col min="10753" max="10753" width="9.42578125" style="4" customWidth="1"/>
    <col min="10754" max="10754" width="0" style="4" hidden="1" customWidth="1"/>
    <col min="10755" max="10755" width="4.85546875" style="4" customWidth="1"/>
    <col min="10756" max="10756" width="5.85546875" style="4" customWidth="1"/>
    <col min="10757" max="10757" width="4.5703125" style="4" customWidth="1"/>
    <col min="10758" max="10758" width="4.85546875" style="4" customWidth="1"/>
    <col min="10759" max="10759" width="4.5703125" style="4" customWidth="1"/>
    <col min="10760" max="10760" width="0" style="4" hidden="1" customWidth="1"/>
    <col min="10761" max="10761" width="3.7109375" style="4" customWidth="1"/>
    <col min="10762" max="10764" width="0" style="4" hidden="1" customWidth="1"/>
    <col min="10765" max="10765" width="4.42578125" style="4" customWidth="1"/>
    <col min="10766" max="10766" width="0" style="4" hidden="1" customWidth="1"/>
    <col min="10767" max="10767" width="5.7109375" style="4" customWidth="1"/>
    <col min="10768" max="10768" width="6.5703125" style="4" customWidth="1"/>
    <col min="10769" max="10769" width="20.85546875" style="4" customWidth="1"/>
    <col min="10770" max="10770" width="15.85546875" style="4" customWidth="1"/>
    <col min="10771" max="10771" width="5.7109375" style="4" customWidth="1"/>
    <col min="10772" max="10774" width="0" style="4" hidden="1" customWidth="1"/>
    <col min="10775" max="10775" width="6.140625" style="4" customWidth="1"/>
    <col min="10776" max="10776" width="0" style="4" hidden="1" customWidth="1"/>
    <col min="10777" max="10777" width="6.140625" style="4" customWidth="1"/>
    <col min="10778" max="10779" width="6" style="4" customWidth="1"/>
    <col min="10780" max="10780" width="5.7109375" style="4" customWidth="1"/>
    <col min="10781" max="10790" width="0" style="4" hidden="1" customWidth="1"/>
    <col min="10791" max="10791" width="5.28515625" style="4" customWidth="1"/>
    <col min="10792" max="10792" width="6.85546875" style="4" customWidth="1"/>
    <col min="10793" max="10793" width="5.42578125" style="4" customWidth="1"/>
    <col min="10794" max="11008" width="11.42578125" style="4"/>
    <col min="11009" max="11009" width="9.42578125" style="4" customWidth="1"/>
    <col min="11010" max="11010" width="0" style="4" hidden="1" customWidth="1"/>
    <col min="11011" max="11011" width="4.85546875" style="4" customWidth="1"/>
    <col min="11012" max="11012" width="5.85546875" style="4" customWidth="1"/>
    <col min="11013" max="11013" width="4.5703125" style="4" customWidth="1"/>
    <col min="11014" max="11014" width="4.85546875" style="4" customWidth="1"/>
    <col min="11015" max="11015" width="4.5703125" style="4" customWidth="1"/>
    <col min="11016" max="11016" width="0" style="4" hidden="1" customWidth="1"/>
    <col min="11017" max="11017" width="3.7109375" style="4" customWidth="1"/>
    <col min="11018" max="11020" width="0" style="4" hidden="1" customWidth="1"/>
    <col min="11021" max="11021" width="4.42578125" style="4" customWidth="1"/>
    <col min="11022" max="11022" width="0" style="4" hidden="1" customWidth="1"/>
    <col min="11023" max="11023" width="5.7109375" style="4" customWidth="1"/>
    <col min="11024" max="11024" width="6.5703125" style="4" customWidth="1"/>
    <col min="11025" max="11025" width="20.85546875" style="4" customWidth="1"/>
    <col min="11026" max="11026" width="15.85546875" style="4" customWidth="1"/>
    <col min="11027" max="11027" width="5.7109375" style="4" customWidth="1"/>
    <col min="11028" max="11030" width="0" style="4" hidden="1" customWidth="1"/>
    <col min="11031" max="11031" width="6.140625" style="4" customWidth="1"/>
    <col min="11032" max="11032" width="0" style="4" hidden="1" customWidth="1"/>
    <col min="11033" max="11033" width="6.140625" style="4" customWidth="1"/>
    <col min="11034" max="11035" width="6" style="4" customWidth="1"/>
    <col min="11036" max="11036" width="5.7109375" style="4" customWidth="1"/>
    <col min="11037" max="11046" width="0" style="4" hidden="1" customWidth="1"/>
    <col min="11047" max="11047" width="5.28515625" style="4" customWidth="1"/>
    <col min="11048" max="11048" width="6.85546875" style="4" customWidth="1"/>
    <col min="11049" max="11049" width="5.42578125" style="4" customWidth="1"/>
    <col min="11050" max="11264" width="11.42578125" style="4"/>
    <col min="11265" max="11265" width="9.42578125" style="4" customWidth="1"/>
    <col min="11266" max="11266" width="0" style="4" hidden="1" customWidth="1"/>
    <col min="11267" max="11267" width="4.85546875" style="4" customWidth="1"/>
    <col min="11268" max="11268" width="5.85546875" style="4" customWidth="1"/>
    <col min="11269" max="11269" width="4.5703125" style="4" customWidth="1"/>
    <col min="11270" max="11270" width="4.85546875" style="4" customWidth="1"/>
    <col min="11271" max="11271" width="4.5703125" style="4" customWidth="1"/>
    <col min="11272" max="11272" width="0" style="4" hidden="1" customWidth="1"/>
    <col min="11273" max="11273" width="3.7109375" style="4" customWidth="1"/>
    <col min="11274" max="11276" width="0" style="4" hidden="1" customWidth="1"/>
    <col min="11277" max="11277" width="4.42578125" style="4" customWidth="1"/>
    <col min="11278" max="11278" width="0" style="4" hidden="1" customWidth="1"/>
    <col min="11279" max="11279" width="5.7109375" style="4" customWidth="1"/>
    <col min="11280" max="11280" width="6.5703125" style="4" customWidth="1"/>
    <col min="11281" max="11281" width="20.85546875" style="4" customWidth="1"/>
    <col min="11282" max="11282" width="15.85546875" style="4" customWidth="1"/>
    <col min="11283" max="11283" width="5.7109375" style="4" customWidth="1"/>
    <col min="11284" max="11286" width="0" style="4" hidden="1" customWidth="1"/>
    <col min="11287" max="11287" width="6.140625" style="4" customWidth="1"/>
    <col min="11288" max="11288" width="0" style="4" hidden="1" customWidth="1"/>
    <col min="11289" max="11289" width="6.140625" style="4" customWidth="1"/>
    <col min="11290" max="11291" width="6" style="4" customWidth="1"/>
    <col min="11292" max="11292" width="5.7109375" style="4" customWidth="1"/>
    <col min="11293" max="11302" width="0" style="4" hidden="1" customWidth="1"/>
    <col min="11303" max="11303" width="5.28515625" style="4" customWidth="1"/>
    <col min="11304" max="11304" width="6.85546875" style="4" customWidth="1"/>
    <col min="11305" max="11305" width="5.42578125" style="4" customWidth="1"/>
    <col min="11306" max="11520" width="11.42578125" style="4"/>
    <col min="11521" max="11521" width="9.42578125" style="4" customWidth="1"/>
    <col min="11522" max="11522" width="0" style="4" hidden="1" customWidth="1"/>
    <col min="11523" max="11523" width="4.85546875" style="4" customWidth="1"/>
    <col min="11524" max="11524" width="5.85546875" style="4" customWidth="1"/>
    <col min="11525" max="11525" width="4.5703125" style="4" customWidth="1"/>
    <col min="11526" max="11526" width="4.85546875" style="4" customWidth="1"/>
    <col min="11527" max="11527" width="4.5703125" style="4" customWidth="1"/>
    <col min="11528" max="11528" width="0" style="4" hidden="1" customWidth="1"/>
    <col min="11529" max="11529" width="3.7109375" style="4" customWidth="1"/>
    <col min="11530" max="11532" width="0" style="4" hidden="1" customWidth="1"/>
    <col min="11533" max="11533" width="4.42578125" style="4" customWidth="1"/>
    <col min="11534" max="11534" width="0" style="4" hidden="1" customWidth="1"/>
    <col min="11535" max="11535" width="5.7109375" style="4" customWidth="1"/>
    <col min="11536" max="11536" width="6.5703125" style="4" customWidth="1"/>
    <col min="11537" max="11537" width="20.85546875" style="4" customWidth="1"/>
    <col min="11538" max="11538" width="15.85546875" style="4" customWidth="1"/>
    <col min="11539" max="11539" width="5.7109375" style="4" customWidth="1"/>
    <col min="11540" max="11542" width="0" style="4" hidden="1" customWidth="1"/>
    <col min="11543" max="11543" width="6.140625" style="4" customWidth="1"/>
    <col min="11544" max="11544" width="0" style="4" hidden="1" customWidth="1"/>
    <col min="11545" max="11545" width="6.140625" style="4" customWidth="1"/>
    <col min="11546" max="11547" width="6" style="4" customWidth="1"/>
    <col min="11548" max="11548" width="5.7109375" style="4" customWidth="1"/>
    <col min="11549" max="11558" width="0" style="4" hidden="1" customWidth="1"/>
    <col min="11559" max="11559" width="5.28515625" style="4" customWidth="1"/>
    <col min="11560" max="11560" width="6.85546875" style="4" customWidth="1"/>
    <col min="11561" max="11561" width="5.42578125" style="4" customWidth="1"/>
    <col min="11562" max="11776" width="11.42578125" style="4"/>
    <col min="11777" max="11777" width="9.42578125" style="4" customWidth="1"/>
    <col min="11778" max="11778" width="0" style="4" hidden="1" customWidth="1"/>
    <col min="11779" max="11779" width="4.85546875" style="4" customWidth="1"/>
    <col min="11780" max="11780" width="5.85546875" style="4" customWidth="1"/>
    <col min="11781" max="11781" width="4.5703125" style="4" customWidth="1"/>
    <col min="11782" max="11782" width="4.85546875" style="4" customWidth="1"/>
    <col min="11783" max="11783" width="4.5703125" style="4" customWidth="1"/>
    <col min="11784" max="11784" width="0" style="4" hidden="1" customWidth="1"/>
    <col min="11785" max="11785" width="3.7109375" style="4" customWidth="1"/>
    <col min="11786" max="11788" width="0" style="4" hidden="1" customWidth="1"/>
    <col min="11789" max="11789" width="4.42578125" style="4" customWidth="1"/>
    <col min="11790" max="11790" width="0" style="4" hidden="1" customWidth="1"/>
    <col min="11791" max="11791" width="5.7109375" style="4" customWidth="1"/>
    <col min="11792" max="11792" width="6.5703125" style="4" customWidth="1"/>
    <col min="11793" max="11793" width="20.85546875" style="4" customWidth="1"/>
    <col min="11794" max="11794" width="15.85546875" style="4" customWidth="1"/>
    <col min="11795" max="11795" width="5.7109375" style="4" customWidth="1"/>
    <col min="11796" max="11798" width="0" style="4" hidden="1" customWidth="1"/>
    <col min="11799" max="11799" width="6.140625" style="4" customWidth="1"/>
    <col min="11800" max="11800" width="0" style="4" hidden="1" customWidth="1"/>
    <col min="11801" max="11801" width="6.140625" style="4" customWidth="1"/>
    <col min="11802" max="11803" width="6" style="4" customWidth="1"/>
    <col min="11804" max="11804" width="5.7109375" style="4" customWidth="1"/>
    <col min="11805" max="11814" width="0" style="4" hidden="1" customWidth="1"/>
    <col min="11815" max="11815" width="5.28515625" style="4" customWidth="1"/>
    <col min="11816" max="11816" width="6.85546875" style="4" customWidth="1"/>
    <col min="11817" max="11817" width="5.42578125" style="4" customWidth="1"/>
    <col min="11818" max="12032" width="11.42578125" style="4"/>
    <col min="12033" max="12033" width="9.42578125" style="4" customWidth="1"/>
    <col min="12034" max="12034" width="0" style="4" hidden="1" customWidth="1"/>
    <col min="12035" max="12035" width="4.85546875" style="4" customWidth="1"/>
    <col min="12036" max="12036" width="5.85546875" style="4" customWidth="1"/>
    <col min="12037" max="12037" width="4.5703125" style="4" customWidth="1"/>
    <col min="12038" max="12038" width="4.85546875" style="4" customWidth="1"/>
    <col min="12039" max="12039" width="4.5703125" style="4" customWidth="1"/>
    <col min="12040" max="12040" width="0" style="4" hidden="1" customWidth="1"/>
    <col min="12041" max="12041" width="3.7109375" style="4" customWidth="1"/>
    <col min="12042" max="12044" width="0" style="4" hidden="1" customWidth="1"/>
    <col min="12045" max="12045" width="4.42578125" style="4" customWidth="1"/>
    <col min="12046" max="12046" width="0" style="4" hidden="1" customWidth="1"/>
    <col min="12047" max="12047" width="5.7109375" style="4" customWidth="1"/>
    <col min="12048" max="12048" width="6.5703125" style="4" customWidth="1"/>
    <col min="12049" max="12049" width="20.85546875" style="4" customWidth="1"/>
    <col min="12050" max="12050" width="15.85546875" style="4" customWidth="1"/>
    <col min="12051" max="12051" width="5.7109375" style="4" customWidth="1"/>
    <col min="12052" max="12054" width="0" style="4" hidden="1" customWidth="1"/>
    <col min="12055" max="12055" width="6.140625" style="4" customWidth="1"/>
    <col min="12056" max="12056" width="0" style="4" hidden="1" customWidth="1"/>
    <col min="12057" max="12057" width="6.140625" style="4" customWidth="1"/>
    <col min="12058" max="12059" width="6" style="4" customWidth="1"/>
    <col min="12060" max="12060" width="5.7109375" style="4" customWidth="1"/>
    <col min="12061" max="12070" width="0" style="4" hidden="1" customWidth="1"/>
    <col min="12071" max="12071" width="5.28515625" style="4" customWidth="1"/>
    <col min="12072" max="12072" width="6.85546875" style="4" customWidth="1"/>
    <col min="12073" max="12073" width="5.42578125" style="4" customWidth="1"/>
    <col min="12074" max="12288" width="11.42578125" style="4"/>
    <col min="12289" max="12289" width="9.42578125" style="4" customWidth="1"/>
    <col min="12290" max="12290" width="0" style="4" hidden="1" customWidth="1"/>
    <col min="12291" max="12291" width="4.85546875" style="4" customWidth="1"/>
    <col min="12292" max="12292" width="5.85546875" style="4" customWidth="1"/>
    <col min="12293" max="12293" width="4.5703125" style="4" customWidth="1"/>
    <col min="12294" max="12294" width="4.85546875" style="4" customWidth="1"/>
    <col min="12295" max="12295" width="4.5703125" style="4" customWidth="1"/>
    <col min="12296" max="12296" width="0" style="4" hidden="1" customWidth="1"/>
    <col min="12297" max="12297" width="3.7109375" style="4" customWidth="1"/>
    <col min="12298" max="12300" width="0" style="4" hidden="1" customWidth="1"/>
    <col min="12301" max="12301" width="4.42578125" style="4" customWidth="1"/>
    <col min="12302" max="12302" width="0" style="4" hidden="1" customWidth="1"/>
    <col min="12303" max="12303" width="5.7109375" style="4" customWidth="1"/>
    <col min="12304" max="12304" width="6.5703125" style="4" customWidth="1"/>
    <col min="12305" max="12305" width="20.85546875" style="4" customWidth="1"/>
    <col min="12306" max="12306" width="15.85546875" style="4" customWidth="1"/>
    <col min="12307" max="12307" width="5.7109375" style="4" customWidth="1"/>
    <col min="12308" max="12310" width="0" style="4" hidden="1" customWidth="1"/>
    <col min="12311" max="12311" width="6.140625" style="4" customWidth="1"/>
    <col min="12312" max="12312" width="0" style="4" hidden="1" customWidth="1"/>
    <col min="12313" max="12313" width="6.140625" style="4" customWidth="1"/>
    <col min="12314" max="12315" width="6" style="4" customWidth="1"/>
    <col min="12316" max="12316" width="5.7109375" style="4" customWidth="1"/>
    <col min="12317" max="12326" width="0" style="4" hidden="1" customWidth="1"/>
    <col min="12327" max="12327" width="5.28515625" style="4" customWidth="1"/>
    <col min="12328" max="12328" width="6.85546875" style="4" customWidth="1"/>
    <col min="12329" max="12329" width="5.42578125" style="4" customWidth="1"/>
    <col min="12330" max="12544" width="11.42578125" style="4"/>
    <col min="12545" max="12545" width="9.42578125" style="4" customWidth="1"/>
    <col min="12546" max="12546" width="0" style="4" hidden="1" customWidth="1"/>
    <col min="12547" max="12547" width="4.85546875" style="4" customWidth="1"/>
    <col min="12548" max="12548" width="5.85546875" style="4" customWidth="1"/>
    <col min="12549" max="12549" width="4.5703125" style="4" customWidth="1"/>
    <col min="12550" max="12550" width="4.85546875" style="4" customWidth="1"/>
    <col min="12551" max="12551" width="4.5703125" style="4" customWidth="1"/>
    <col min="12552" max="12552" width="0" style="4" hidden="1" customWidth="1"/>
    <col min="12553" max="12553" width="3.7109375" style="4" customWidth="1"/>
    <col min="12554" max="12556" width="0" style="4" hidden="1" customWidth="1"/>
    <col min="12557" max="12557" width="4.42578125" style="4" customWidth="1"/>
    <col min="12558" max="12558" width="0" style="4" hidden="1" customWidth="1"/>
    <col min="12559" max="12559" width="5.7109375" style="4" customWidth="1"/>
    <col min="12560" max="12560" width="6.5703125" style="4" customWidth="1"/>
    <col min="12561" max="12561" width="20.85546875" style="4" customWidth="1"/>
    <col min="12562" max="12562" width="15.85546875" style="4" customWidth="1"/>
    <col min="12563" max="12563" width="5.7109375" style="4" customWidth="1"/>
    <col min="12564" max="12566" width="0" style="4" hidden="1" customWidth="1"/>
    <col min="12567" max="12567" width="6.140625" style="4" customWidth="1"/>
    <col min="12568" max="12568" width="0" style="4" hidden="1" customWidth="1"/>
    <col min="12569" max="12569" width="6.140625" style="4" customWidth="1"/>
    <col min="12570" max="12571" width="6" style="4" customWidth="1"/>
    <col min="12572" max="12572" width="5.7109375" style="4" customWidth="1"/>
    <col min="12573" max="12582" width="0" style="4" hidden="1" customWidth="1"/>
    <col min="12583" max="12583" width="5.28515625" style="4" customWidth="1"/>
    <col min="12584" max="12584" width="6.85546875" style="4" customWidth="1"/>
    <col min="12585" max="12585" width="5.42578125" style="4" customWidth="1"/>
    <col min="12586" max="12800" width="11.42578125" style="4"/>
    <col min="12801" max="12801" width="9.42578125" style="4" customWidth="1"/>
    <col min="12802" max="12802" width="0" style="4" hidden="1" customWidth="1"/>
    <col min="12803" max="12803" width="4.85546875" style="4" customWidth="1"/>
    <col min="12804" max="12804" width="5.85546875" style="4" customWidth="1"/>
    <col min="12805" max="12805" width="4.5703125" style="4" customWidth="1"/>
    <col min="12806" max="12806" width="4.85546875" style="4" customWidth="1"/>
    <col min="12807" max="12807" width="4.5703125" style="4" customWidth="1"/>
    <col min="12808" max="12808" width="0" style="4" hidden="1" customWidth="1"/>
    <col min="12809" max="12809" width="3.7109375" style="4" customWidth="1"/>
    <col min="12810" max="12812" width="0" style="4" hidden="1" customWidth="1"/>
    <col min="12813" max="12813" width="4.42578125" style="4" customWidth="1"/>
    <col min="12814" max="12814" width="0" style="4" hidden="1" customWidth="1"/>
    <col min="12815" max="12815" width="5.7109375" style="4" customWidth="1"/>
    <col min="12816" max="12816" width="6.5703125" style="4" customWidth="1"/>
    <col min="12817" max="12817" width="20.85546875" style="4" customWidth="1"/>
    <col min="12818" max="12818" width="15.85546875" style="4" customWidth="1"/>
    <col min="12819" max="12819" width="5.7109375" style="4" customWidth="1"/>
    <col min="12820" max="12822" width="0" style="4" hidden="1" customWidth="1"/>
    <col min="12823" max="12823" width="6.140625" style="4" customWidth="1"/>
    <col min="12824" max="12824" width="0" style="4" hidden="1" customWidth="1"/>
    <col min="12825" max="12825" width="6.140625" style="4" customWidth="1"/>
    <col min="12826" max="12827" width="6" style="4" customWidth="1"/>
    <col min="12828" max="12828" width="5.7109375" style="4" customWidth="1"/>
    <col min="12829" max="12838" width="0" style="4" hidden="1" customWidth="1"/>
    <col min="12839" max="12839" width="5.28515625" style="4" customWidth="1"/>
    <col min="12840" max="12840" width="6.85546875" style="4" customWidth="1"/>
    <col min="12841" max="12841" width="5.42578125" style="4" customWidth="1"/>
    <col min="12842" max="13056" width="11.42578125" style="4"/>
    <col min="13057" max="13057" width="9.42578125" style="4" customWidth="1"/>
    <col min="13058" max="13058" width="0" style="4" hidden="1" customWidth="1"/>
    <col min="13059" max="13059" width="4.85546875" style="4" customWidth="1"/>
    <col min="13060" max="13060" width="5.85546875" style="4" customWidth="1"/>
    <col min="13061" max="13061" width="4.5703125" style="4" customWidth="1"/>
    <col min="13062" max="13062" width="4.85546875" style="4" customWidth="1"/>
    <col min="13063" max="13063" width="4.5703125" style="4" customWidth="1"/>
    <col min="13064" max="13064" width="0" style="4" hidden="1" customWidth="1"/>
    <col min="13065" max="13065" width="3.7109375" style="4" customWidth="1"/>
    <col min="13066" max="13068" width="0" style="4" hidden="1" customWidth="1"/>
    <col min="13069" max="13069" width="4.42578125" style="4" customWidth="1"/>
    <col min="13070" max="13070" width="0" style="4" hidden="1" customWidth="1"/>
    <col min="13071" max="13071" width="5.7109375" style="4" customWidth="1"/>
    <col min="13072" max="13072" width="6.5703125" style="4" customWidth="1"/>
    <col min="13073" max="13073" width="20.85546875" style="4" customWidth="1"/>
    <col min="13074" max="13074" width="15.85546875" style="4" customWidth="1"/>
    <col min="13075" max="13075" width="5.7109375" style="4" customWidth="1"/>
    <col min="13076" max="13078" width="0" style="4" hidden="1" customWidth="1"/>
    <col min="13079" max="13079" width="6.140625" style="4" customWidth="1"/>
    <col min="13080" max="13080" width="0" style="4" hidden="1" customWidth="1"/>
    <col min="13081" max="13081" width="6.140625" style="4" customWidth="1"/>
    <col min="13082" max="13083" width="6" style="4" customWidth="1"/>
    <col min="13084" max="13084" width="5.7109375" style="4" customWidth="1"/>
    <col min="13085" max="13094" width="0" style="4" hidden="1" customWidth="1"/>
    <col min="13095" max="13095" width="5.28515625" style="4" customWidth="1"/>
    <col min="13096" max="13096" width="6.85546875" style="4" customWidth="1"/>
    <col min="13097" max="13097" width="5.42578125" style="4" customWidth="1"/>
    <col min="13098" max="13312" width="11.42578125" style="4"/>
    <col min="13313" max="13313" width="9.42578125" style="4" customWidth="1"/>
    <col min="13314" max="13314" width="0" style="4" hidden="1" customWidth="1"/>
    <col min="13315" max="13315" width="4.85546875" style="4" customWidth="1"/>
    <col min="13316" max="13316" width="5.85546875" style="4" customWidth="1"/>
    <col min="13317" max="13317" width="4.5703125" style="4" customWidth="1"/>
    <col min="13318" max="13318" width="4.85546875" style="4" customWidth="1"/>
    <col min="13319" max="13319" width="4.5703125" style="4" customWidth="1"/>
    <col min="13320" max="13320" width="0" style="4" hidden="1" customWidth="1"/>
    <col min="13321" max="13321" width="3.7109375" style="4" customWidth="1"/>
    <col min="13322" max="13324" width="0" style="4" hidden="1" customWidth="1"/>
    <col min="13325" max="13325" width="4.42578125" style="4" customWidth="1"/>
    <col min="13326" max="13326" width="0" style="4" hidden="1" customWidth="1"/>
    <col min="13327" max="13327" width="5.7109375" style="4" customWidth="1"/>
    <col min="13328" max="13328" width="6.5703125" style="4" customWidth="1"/>
    <col min="13329" max="13329" width="20.85546875" style="4" customWidth="1"/>
    <col min="13330" max="13330" width="15.85546875" style="4" customWidth="1"/>
    <col min="13331" max="13331" width="5.7109375" style="4" customWidth="1"/>
    <col min="13332" max="13334" width="0" style="4" hidden="1" customWidth="1"/>
    <col min="13335" max="13335" width="6.140625" style="4" customWidth="1"/>
    <col min="13336" max="13336" width="0" style="4" hidden="1" customWidth="1"/>
    <col min="13337" max="13337" width="6.140625" style="4" customWidth="1"/>
    <col min="13338" max="13339" width="6" style="4" customWidth="1"/>
    <col min="13340" max="13340" width="5.7109375" style="4" customWidth="1"/>
    <col min="13341" max="13350" width="0" style="4" hidden="1" customWidth="1"/>
    <col min="13351" max="13351" width="5.28515625" style="4" customWidth="1"/>
    <col min="13352" max="13352" width="6.85546875" style="4" customWidth="1"/>
    <col min="13353" max="13353" width="5.42578125" style="4" customWidth="1"/>
    <col min="13354" max="13568" width="11.42578125" style="4"/>
    <col min="13569" max="13569" width="9.42578125" style="4" customWidth="1"/>
    <col min="13570" max="13570" width="0" style="4" hidden="1" customWidth="1"/>
    <col min="13571" max="13571" width="4.85546875" style="4" customWidth="1"/>
    <col min="13572" max="13572" width="5.85546875" style="4" customWidth="1"/>
    <col min="13573" max="13573" width="4.5703125" style="4" customWidth="1"/>
    <col min="13574" max="13574" width="4.85546875" style="4" customWidth="1"/>
    <col min="13575" max="13575" width="4.5703125" style="4" customWidth="1"/>
    <col min="13576" max="13576" width="0" style="4" hidden="1" customWidth="1"/>
    <col min="13577" max="13577" width="3.7109375" style="4" customWidth="1"/>
    <col min="13578" max="13580" width="0" style="4" hidden="1" customWidth="1"/>
    <col min="13581" max="13581" width="4.42578125" style="4" customWidth="1"/>
    <col min="13582" max="13582" width="0" style="4" hidden="1" customWidth="1"/>
    <col min="13583" max="13583" width="5.7109375" style="4" customWidth="1"/>
    <col min="13584" max="13584" width="6.5703125" style="4" customWidth="1"/>
    <col min="13585" max="13585" width="20.85546875" style="4" customWidth="1"/>
    <col min="13586" max="13586" width="15.85546875" style="4" customWidth="1"/>
    <col min="13587" max="13587" width="5.7109375" style="4" customWidth="1"/>
    <col min="13588" max="13590" width="0" style="4" hidden="1" customWidth="1"/>
    <col min="13591" max="13591" width="6.140625" style="4" customWidth="1"/>
    <col min="13592" max="13592" width="0" style="4" hidden="1" customWidth="1"/>
    <col min="13593" max="13593" width="6.140625" style="4" customWidth="1"/>
    <col min="13594" max="13595" width="6" style="4" customWidth="1"/>
    <col min="13596" max="13596" width="5.7109375" style="4" customWidth="1"/>
    <col min="13597" max="13606" width="0" style="4" hidden="1" customWidth="1"/>
    <col min="13607" max="13607" width="5.28515625" style="4" customWidth="1"/>
    <col min="13608" max="13608" width="6.85546875" style="4" customWidth="1"/>
    <col min="13609" max="13609" width="5.42578125" style="4" customWidth="1"/>
    <col min="13610" max="13824" width="11.42578125" style="4"/>
    <col min="13825" max="13825" width="9.42578125" style="4" customWidth="1"/>
    <col min="13826" max="13826" width="0" style="4" hidden="1" customWidth="1"/>
    <col min="13827" max="13827" width="4.85546875" style="4" customWidth="1"/>
    <col min="13828" max="13828" width="5.85546875" style="4" customWidth="1"/>
    <col min="13829" max="13829" width="4.5703125" style="4" customWidth="1"/>
    <col min="13830" max="13830" width="4.85546875" style="4" customWidth="1"/>
    <col min="13831" max="13831" width="4.5703125" style="4" customWidth="1"/>
    <col min="13832" max="13832" width="0" style="4" hidden="1" customWidth="1"/>
    <col min="13833" max="13833" width="3.7109375" style="4" customWidth="1"/>
    <col min="13834" max="13836" width="0" style="4" hidden="1" customWidth="1"/>
    <col min="13837" max="13837" width="4.42578125" style="4" customWidth="1"/>
    <col min="13838" max="13838" width="0" style="4" hidden="1" customWidth="1"/>
    <col min="13839" max="13839" width="5.7109375" style="4" customWidth="1"/>
    <col min="13840" max="13840" width="6.5703125" style="4" customWidth="1"/>
    <col min="13841" max="13841" width="20.85546875" style="4" customWidth="1"/>
    <col min="13842" max="13842" width="15.85546875" style="4" customWidth="1"/>
    <col min="13843" max="13843" width="5.7109375" style="4" customWidth="1"/>
    <col min="13844" max="13846" width="0" style="4" hidden="1" customWidth="1"/>
    <col min="13847" max="13847" width="6.140625" style="4" customWidth="1"/>
    <col min="13848" max="13848" width="0" style="4" hidden="1" customWidth="1"/>
    <col min="13849" max="13849" width="6.140625" style="4" customWidth="1"/>
    <col min="13850" max="13851" width="6" style="4" customWidth="1"/>
    <col min="13852" max="13852" width="5.7109375" style="4" customWidth="1"/>
    <col min="13853" max="13862" width="0" style="4" hidden="1" customWidth="1"/>
    <col min="13863" max="13863" width="5.28515625" style="4" customWidth="1"/>
    <col min="13864" max="13864" width="6.85546875" style="4" customWidth="1"/>
    <col min="13865" max="13865" width="5.42578125" style="4" customWidth="1"/>
    <col min="13866" max="14080" width="11.42578125" style="4"/>
    <col min="14081" max="14081" width="9.42578125" style="4" customWidth="1"/>
    <col min="14082" max="14082" width="0" style="4" hidden="1" customWidth="1"/>
    <col min="14083" max="14083" width="4.85546875" style="4" customWidth="1"/>
    <col min="14084" max="14084" width="5.85546875" style="4" customWidth="1"/>
    <col min="14085" max="14085" width="4.5703125" style="4" customWidth="1"/>
    <col min="14086" max="14086" width="4.85546875" style="4" customWidth="1"/>
    <col min="14087" max="14087" width="4.5703125" style="4" customWidth="1"/>
    <col min="14088" max="14088" width="0" style="4" hidden="1" customWidth="1"/>
    <col min="14089" max="14089" width="3.7109375" style="4" customWidth="1"/>
    <col min="14090" max="14092" width="0" style="4" hidden="1" customWidth="1"/>
    <col min="14093" max="14093" width="4.42578125" style="4" customWidth="1"/>
    <col min="14094" max="14094" width="0" style="4" hidden="1" customWidth="1"/>
    <col min="14095" max="14095" width="5.7109375" style="4" customWidth="1"/>
    <col min="14096" max="14096" width="6.5703125" style="4" customWidth="1"/>
    <col min="14097" max="14097" width="20.85546875" style="4" customWidth="1"/>
    <col min="14098" max="14098" width="15.85546875" style="4" customWidth="1"/>
    <col min="14099" max="14099" width="5.7109375" style="4" customWidth="1"/>
    <col min="14100" max="14102" width="0" style="4" hidden="1" customWidth="1"/>
    <col min="14103" max="14103" width="6.140625" style="4" customWidth="1"/>
    <col min="14104" max="14104" width="0" style="4" hidden="1" customWidth="1"/>
    <col min="14105" max="14105" width="6.140625" style="4" customWidth="1"/>
    <col min="14106" max="14107" width="6" style="4" customWidth="1"/>
    <col min="14108" max="14108" width="5.7109375" style="4" customWidth="1"/>
    <col min="14109" max="14118" width="0" style="4" hidden="1" customWidth="1"/>
    <col min="14119" max="14119" width="5.28515625" style="4" customWidth="1"/>
    <col min="14120" max="14120" width="6.85546875" style="4" customWidth="1"/>
    <col min="14121" max="14121" width="5.42578125" style="4" customWidth="1"/>
    <col min="14122" max="14336" width="11.42578125" style="4"/>
    <col min="14337" max="14337" width="9.42578125" style="4" customWidth="1"/>
    <col min="14338" max="14338" width="0" style="4" hidden="1" customWidth="1"/>
    <col min="14339" max="14339" width="4.85546875" style="4" customWidth="1"/>
    <col min="14340" max="14340" width="5.85546875" style="4" customWidth="1"/>
    <col min="14341" max="14341" width="4.5703125" style="4" customWidth="1"/>
    <col min="14342" max="14342" width="4.85546875" style="4" customWidth="1"/>
    <col min="14343" max="14343" width="4.5703125" style="4" customWidth="1"/>
    <col min="14344" max="14344" width="0" style="4" hidden="1" customWidth="1"/>
    <col min="14345" max="14345" width="3.7109375" style="4" customWidth="1"/>
    <col min="14346" max="14348" width="0" style="4" hidden="1" customWidth="1"/>
    <col min="14349" max="14349" width="4.42578125" style="4" customWidth="1"/>
    <col min="14350" max="14350" width="0" style="4" hidden="1" customWidth="1"/>
    <col min="14351" max="14351" width="5.7109375" style="4" customWidth="1"/>
    <col min="14352" max="14352" width="6.5703125" style="4" customWidth="1"/>
    <col min="14353" max="14353" width="20.85546875" style="4" customWidth="1"/>
    <col min="14354" max="14354" width="15.85546875" style="4" customWidth="1"/>
    <col min="14355" max="14355" width="5.7109375" style="4" customWidth="1"/>
    <col min="14356" max="14358" width="0" style="4" hidden="1" customWidth="1"/>
    <col min="14359" max="14359" width="6.140625" style="4" customWidth="1"/>
    <col min="14360" max="14360" width="0" style="4" hidden="1" customWidth="1"/>
    <col min="14361" max="14361" width="6.140625" style="4" customWidth="1"/>
    <col min="14362" max="14363" width="6" style="4" customWidth="1"/>
    <col min="14364" max="14364" width="5.7109375" style="4" customWidth="1"/>
    <col min="14365" max="14374" width="0" style="4" hidden="1" customWidth="1"/>
    <col min="14375" max="14375" width="5.28515625" style="4" customWidth="1"/>
    <col min="14376" max="14376" width="6.85546875" style="4" customWidth="1"/>
    <col min="14377" max="14377" width="5.42578125" style="4" customWidth="1"/>
    <col min="14378" max="14592" width="11.42578125" style="4"/>
    <col min="14593" max="14593" width="9.42578125" style="4" customWidth="1"/>
    <col min="14594" max="14594" width="0" style="4" hidden="1" customWidth="1"/>
    <col min="14595" max="14595" width="4.85546875" style="4" customWidth="1"/>
    <col min="14596" max="14596" width="5.85546875" style="4" customWidth="1"/>
    <col min="14597" max="14597" width="4.5703125" style="4" customWidth="1"/>
    <col min="14598" max="14598" width="4.85546875" style="4" customWidth="1"/>
    <col min="14599" max="14599" width="4.5703125" style="4" customWidth="1"/>
    <col min="14600" max="14600" width="0" style="4" hidden="1" customWidth="1"/>
    <col min="14601" max="14601" width="3.7109375" style="4" customWidth="1"/>
    <col min="14602" max="14604" width="0" style="4" hidden="1" customWidth="1"/>
    <col min="14605" max="14605" width="4.42578125" style="4" customWidth="1"/>
    <col min="14606" max="14606" width="0" style="4" hidden="1" customWidth="1"/>
    <col min="14607" max="14607" width="5.7109375" style="4" customWidth="1"/>
    <col min="14608" max="14608" width="6.5703125" style="4" customWidth="1"/>
    <col min="14609" max="14609" width="20.85546875" style="4" customWidth="1"/>
    <col min="14610" max="14610" width="15.85546875" style="4" customWidth="1"/>
    <col min="14611" max="14611" width="5.7109375" style="4" customWidth="1"/>
    <col min="14612" max="14614" width="0" style="4" hidden="1" customWidth="1"/>
    <col min="14615" max="14615" width="6.140625" style="4" customWidth="1"/>
    <col min="14616" max="14616" width="0" style="4" hidden="1" customWidth="1"/>
    <col min="14617" max="14617" width="6.140625" style="4" customWidth="1"/>
    <col min="14618" max="14619" width="6" style="4" customWidth="1"/>
    <col min="14620" max="14620" width="5.7109375" style="4" customWidth="1"/>
    <col min="14621" max="14630" width="0" style="4" hidden="1" customWidth="1"/>
    <col min="14631" max="14631" width="5.28515625" style="4" customWidth="1"/>
    <col min="14632" max="14632" width="6.85546875" style="4" customWidth="1"/>
    <col min="14633" max="14633" width="5.42578125" style="4" customWidth="1"/>
    <col min="14634" max="14848" width="11.42578125" style="4"/>
    <col min="14849" max="14849" width="9.42578125" style="4" customWidth="1"/>
    <col min="14850" max="14850" width="0" style="4" hidden="1" customWidth="1"/>
    <col min="14851" max="14851" width="4.85546875" style="4" customWidth="1"/>
    <col min="14852" max="14852" width="5.85546875" style="4" customWidth="1"/>
    <col min="14853" max="14853" width="4.5703125" style="4" customWidth="1"/>
    <col min="14854" max="14854" width="4.85546875" style="4" customWidth="1"/>
    <col min="14855" max="14855" width="4.5703125" style="4" customWidth="1"/>
    <col min="14856" max="14856" width="0" style="4" hidden="1" customWidth="1"/>
    <col min="14857" max="14857" width="3.7109375" style="4" customWidth="1"/>
    <col min="14858" max="14860" width="0" style="4" hidden="1" customWidth="1"/>
    <col min="14861" max="14861" width="4.42578125" style="4" customWidth="1"/>
    <col min="14862" max="14862" width="0" style="4" hidden="1" customWidth="1"/>
    <col min="14863" max="14863" width="5.7109375" style="4" customWidth="1"/>
    <col min="14864" max="14864" width="6.5703125" style="4" customWidth="1"/>
    <col min="14865" max="14865" width="20.85546875" style="4" customWidth="1"/>
    <col min="14866" max="14866" width="15.85546875" style="4" customWidth="1"/>
    <col min="14867" max="14867" width="5.7109375" style="4" customWidth="1"/>
    <col min="14868" max="14870" width="0" style="4" hidden="1" customWidth="1"/>
    <col min="14871" max="14871" width="6.140625" style="4" customWidth="1"/>
    <col min="14872" max="14872" width="0" style="4" hidden="1" customWidth="1"/>
    <col min="14873" max="14873" width="6.140625" style="4" customWidth="1"/>
    <col min="14874" max="14875" width="6" style="4" customWidth="1"/>
    <col min="14876" max="14876" width="5.7109375" style="4" customWidth="1"/>
    <col min="14877" max="14886" width="0" style="4" hidden="1" customWidth="1"/>
    <col min="14887" max="14887" width="5.28515625" style="4" customWidth="1"/>
    <col min="14888" max="14888" width="6.85546875" style="4" customWidth="1"/>
    <col min="14889" max="14889" width="5.42578125" style="4" customWidth="1"/>
    <col min="14890" max="15104" width="11.42578125" style="4"/>
    <col min="15105" max="15105" width="9.42578125" style="4" customWidth="1"/>
    <col min="15106" max="15106" width="0" style="4" hidden="1" customWidth="1"/>
    <col min="15107" max="15107" width="4.85546875" style="4" customWidth="1"/>
    <col min="15108" max="15108" width="5.85546875" style="4" customWidth="1"/>
    <col min="15109" max="15109" width="4.5703125" style="4" customWidth="1"/>
    <col min="15110" max="15110" width="4.85546875" style="4" customWidth="1"/>
    <col min="15111" max="15111" width="4.5703125" style="4" customWidth="1"/>
    <col min="15112" max="15112" width="0" style="4" hidden="1" customWidth="1"/>
    <col min="15113" max="15113" width="3.7109375" style="4" customWidth="1"/>
    <col min="15114" max="15116" width="0" style="4" hidden="1" customWidth="1"/>
    <col min="15117" max="15117" width="4.42578125" style="4" customWidth="1"/>
    <col min="15118" max="15118" width="0" style="4" hidden="1" customWidth="1"/>
    <col min="15119" max="15119" width="5.7109375" style="4" customWidth="1"/>
    <col min="15120" max="15120" width="6.5703125" style="4" customWidth="1"/>
    <col min="15121" max="15121" width="20.85546875" style="4" customWidth="1"/>
    <col min="15122" max="15122" width="15.85546875" style="4" customWidth="1"/>
    <col min="15123" max="15123" width="5.7109375" style="4" customWidth="1"/>
    <col min="15124" max="15126" width="0" style="4" hidden="1" customWidth="1"/>
    <col min="15127" max="15127" width="6.140625" style="4" customWidth="1"/>
    <col min="15128" max="15128" width="0" style="4" hidden="1" customWidth="1"/>
    <col min="15129" max="15129" width="6.140625" style="4" customWidth="1"/>
    <col min="15130" max="15131" width="6" style="4" customWidth="1"/>
    <col min="15132" max="15132" width="5.7109375" style="4" customWidth="1"/>
    <col min="15133" max="15142" width="0" style="4" hidden="1" customWidth="1"/>
    <col min="15143" max="15143" width="5.28515625" style="4" customWidth="1"/>
    <col min="15144" max="15144" width="6.85546875" style="4" customWidth="1"/>
    <col min="15145" max="15145" width="5.42578125" style="4" customWidth="1"/>
    <col min="15146" max="15360" width="11.42578125" style="4"/>
    <col min="15361" max="15361" width="9.42578125" style="4" customWidth="1"/>
    <col min="15362" max="15362" width="0" style="4" hidden="1" customWidth="1"/>
    <col min="15363" max="15363" width="4.85546875" style="4" customWidth="1"/>
    <col min="15364" max="15364" width="5.85546875" style="4" customWidth="1"/>
    <col min="15365" max="15365" width="4.5703125" style="4" customWidth="1"/>
    <col min="15366" max="15366" width="4.85546875" style="4" customWidth="1"/>
    <col min="15367" max="15367" width="4.5703125" style="4" customWidth="1"/>
    <col min="15368" max="15368" width="0" style="4" hidden="1" customWidth="1"/>
    <col min="15369" max="15369" width="3.7109375" style="4" customWidth="1"/>
    <col min="15370" max="15372" width="0" style="4" hidden="1" customWidth="1"/>
    <col min="15373" max="15373" width="4.42578125" style="4" customWidth="1"/>
    <col min="15374" max="15374" width="0" style="4" hidden="1" customWidth="1"/>
    <col min="15375" max="15375" width="5.7109375" style="4" customWidth="1"/>
    <col min="15376" max="15376" width="6.5703125" style="4" customWidth="1"/>
    <col min="15377" max="15377" width="20.85546875" style="4" customWidth="1"/>
    <col min="15378" max="15378" width="15.85546875" style="4" customWidth="1"/>
    <col min="15379" max="15379" width="5.7109375" style="4" customWidth="1"/>
    <col min="15380" max="15382" width="0" style="4" hidden="1" customWidth="1"/>
    <col min="15383" max="15383" width="6.140625" style="4" customWidth="1"/>
    <col min="15384" max="15384" width="0" style="4" hidden="1" customWidth="1"/>
    <col min="15385" max="15385" width="6.140625" style="4" customWidth="1"/>
    <col min="15386" max="15387" width="6" style="4" customWidth="1"/>
    <col min="15388" max="15388" width="5.7109375" style="4" customWidth="1"/>
    <col min="15389" max="15398" width="0" style="4" hidden="1" customWidth="1"/>
    <col min="15399" max="15399" width="5.28515625" style="4" customWidth="1"/>
    <col min="15400" max="15400" width="6.85546875" style="4" customWidth="1"/>
    <col min="15401" max="15401" width="5.42578125" style="4" customWidth="1"/>
    <col min="15402" max="15616" width="11.42578125" style="4"/>
    <col min="15617" max="15617" width="9.42578125" style="4" customWidth="1"/>
    <col min="15618" max="15618" width="0" style="4" hidden="1" customWidth="1"/>
    <col min="15619" max="15619" width="4.85546875" style="4" customWidth="1"/>
    <col min="15620" max="15620" width="5.85546875" style="4" customWidth="1"/>
    <col min="15621" max="15621" width="4.5703125" style="4" customWidth="1"/>
    <col min="15622" max="15622" width="4.85546875" style="4" customWidth="1"/>
    <col min="15623" max="15623" width="4.5703125" style="4" customWidth="1"/>
    <col min="15624" max="15624" width="0" style="4" hidden="1" customWidth="1"/>
    <col min="15625" max="15625" width="3.7109375" style="4" customWidth="1"/>
    <col min="15626" max="15628" width="0" style="4" hidden="1" customWidth="1"/>
    <col min="15629" max="15629" width="4.42578125" style="4" customWidth="1"/>
    <col min="15630" max="15630" width="0" style="4" hidden="1" customWidth="1"/>
    <col min="15631" max="15631" width="5.7109375" style="4" customWidth="1"/>
    <col min="15632" max="15632" width="6.5703125" style="4" customWidth="1"/>
    <col min="15633" max="15633" width="20.85546875" style="4" customWidth="1"/>
    <col min="15634" max="15634" width="15.85546875" style="4" customWidth="1"/>
    <col min="15635" max="15635" width="5.7109375" style="4" customWidth="1"/>
    <col min="15636" max="15638" width="0" style="4" hidden="1" customWidth="1"/>
    <col min="15639" max="15639" width="6.140625" style="4" customWidth="1"/>
    <col min="15640" max="15640" width="0" style="4" hidden="1" customWidth="1"/>
    <col min="15641" max="15641" width="6.140625" style="4" customWidth="1"/>
    <col min="15642" max="15643" width="6" style="4" customWidth="1"/>
    <col min="15644" max="15644" width="5.7109375" style="4" customWidth="1"/>
    <col min="15645" max="15654" width="0" style="4" hidden="1" customWidth="1"/>
    <col min="15655" max="15655" width="5.28515625" style="4" customWidth="1"/>
    <col min="15656" max="15656" width="6.85546875" style="4" customWidth="1"/>
    <col min="15657" max="15657" width="5.42578125" style="4" customWidth="1"/>
    <col min="15658" max="15872" width="11.42578125" style="4"/>
    <col min="15873" max="15873" width="9.42578125" style="4" customWidth="1"/>
    <col min="15874" max="15874" width="0" style="4" hidden="1" customWidth="1"/>
    <col min="15875" max="15875" width="4.85546875" style="4" customWidth="1"/>
    <col min="15876" max="15876" width="5.85546875" style="4" customWidth="1"/>
    <col min="15877" max="15877" width="4.5703125" style="4" customWidth="1"/>
    <col min="15878" max="15878" width="4.85546875" style="4" customWidth="1"/>
    <col min="15879" max="15879" width="4.5703125" style="4" customWidth="1"/>
    <col min="15880" max="15880" width="0" style="4" hidden="1" customWidth="1"/>
    <col min="15881" max="15881" width="3.7109375" style="4" customWidth="1"/>
    <col min="15882" max="15884" width="0" style="4" hidden="1" customWidth="1"/>
    <col min="15885" max="15885" width="4.42578125" style="4" customWidth="1"/>
    <col min="15886" max="15886" width="0" style="4" hidden="1" customWidth="1"/>
    <col min="15887" max="15887" width="5.7109375" style="4" customWidth="1"/>
    <col min="15888" max="15888" width="6.5703125" style="4" customWidth="1"/>
    <col min="15889" max="15889" width="20.85546875" style="4" customWidth="1"/>
    <col min="15890" max="15890" width="15.85546875" style="4" customWidth="1"/>
    <col min="15891" max="15891" width="5.7109375" style="4" customWidth="1"/>
    <col min="15892" max="15894" width="0" style="4" hidden="1" customWidth="1"/>
    <col min="15895" max="15895" width="6.140625" style="4" customWidth="1"/>
    <col min="15896" max="15896" width="0" style="4" hidden="1" customWidth="1"/>
    <col min="15897" max="15897" width="6.140625" style="4" customWidth="1"/>
    <col min="15898" max="15899" width="6" style="4" customWidth="1"/>
    <col min="15900" max="15900" width="5.7109375" style="4" customWidth="1"/>
    <col min="15901" max="15910" width="0" style="4" hidden="1" customWidth="1"/>
    <col min="15911" max="15911" width="5.28515625" style="4" customWidth="1"/>
    <col min="15912" max="15912" width="6.85546875" style="4" customWidth="1"/>
    <col min="15913" max="15913" width="5.42578125" style="4" customWidth="1"/>
    <col min="15914" max="16128" width="11.42578125" style="4"/>
    <col min="16129" max="16129" width="9.42578125" style="4" customWidth="1"/>
    <col min="16130" max="16130" width="0" style="4" hidden="1" customWidth="1"/>
    <col min="16131" max="16131" width="4.85546875" style="4" customWidth="1"/>
    <col min="16132" max="16132" width="5.85546875" style="4" customWidth="1"/>
    <col min="16133" max="16133" width="4.5703125" style="4" customWidth="1"/>
    <col min="16134" max="16134" width="4.85546875" style="4" customWidth="1"/>
    <col min="16135" max="16135" width="4.5703125" style="4" customWidth="1"/>
    <col min="16136" max="16136" width="0" style="4" hidden="1" customWidth="1"/>
    <col min="16137" max="16137" width="3.7109375" style="4" customWidth="1"/>
    <col min="16138" max="16140" width="0" style="4" hidden="1" customWidth="1"/>
    <col min="16141" max="16141" width="4.42578125" style="4" customWidth="1"/>
    <col min="16142" max="16142" width="0" style="4" hidden="1" customWidth="1"/>
    <col min="16143" max="16143" width="5.7109375" style="4" customWidth="1"/>
    <col min="16144" max="16144" width="6.5703125" style="4" customWidth="1"/>
    <col min="16145" max="16145" width="20.85546875" style="4" customWidth="1"/>
    <col min="16146" max="16146" width="15.85546875" style="4" customWidth="1"/>
    <col min="16147" max="16147" width="5.7109375" style="4" customWidth="1"/>
    <col min="16148" max="16150" width="0" style="4" hidden="1" customWidth="1"/>
    <col min="16151" max="16151" width="6.140625" style="4" customWidth="1"/>
    <col min="16152" max="16152" width="0" style="4" hidden="1" customWidth="1"/>
    <col min="16153" max="16153" width="6.140625" style="4" customWidth="1"/>
    <col min="16154" max="16155" width="6" style="4" customWidth="1"/>
    <col min="16156" max="16156" width="5.7109375" style="4" customWidth="1"/>
    <col min="16157" max="16166" width="0" style="4" hidden="1" customWidth="1"/>
    <col min="16167" max="16167" width="5.28515625" style="4" customWidth="1"/>
    <col min="16168" max="16168" width="6.85546875" style="4" customWidth="1"/>
    <col min="16169" max="16169" width="5.42578125" style="4" customWidth="1"/>
    <col min="16170" max="16384" width="11.42578125" style="4"/>
  </cols>
  <sheetData>
    <row r="1" spans="1:41" ht="30.75" customHeight="1" x14ac:dyDescent="0.25"/>
    <row r="2" spans="1:41" ht="21" customHeight="1" x14ac:dyDescent="0.25">
      <c r="E2" s="3" t="s">
        <v>0</v>
      </c>
      <c r="AL2" s="99" t="s">
        <v>59</v>
      </c>
    </row>
    <row r="3" spans="1:41" ht="37.5" x14ac:dyDescent="0.5">
      <c r="C3" s="12" t="s">
        <v>103</v>
      </c>
      <c r="S3" s="13" t="s">
        <v>104</v>
      </c>
      <c r="W3" s="13"/>
      <c r="Z3" s="13"/>
    </row>
    <row r="4" spans="1:41" ht="15" x14ac:dyDescent="0.25">
      <c r="C4" s="12" t="s">
        <v>3</v>
      </c>
    </row>
    <row r="5" spans="1:41" ht="9.75" customHeight="1" x14ac:dyDescent="0.25">
      <c r="C5" s="12"/>
    </row>
    <row r="6" spans="1:41" s="25" customFormat="1" ht="38.25" customHeight="1" x14ac:dyDescent="0.25">
      <c r="A6" s="14"/>
      <c r="B6" s="14"/>
      <c r="C6" s="100"/>
      <c r="D6" s="101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105</v>
      </c>
      <c r="J6" s="102" t="s">
        <v>10</v>
      </c>
      <c r="K6" s="103" t="s">
        <v>11</v>
      </c>
      <c r="L6" s="103" t="s">
        <v>106</v>
      </c>
      <c r="M6" s="14" t="s">
        <v>13</v>
      </c>
      <c r="N6" s="103" t="s">
        <v>107</v>
      </c>
      <c r="O6" s="104" t="s">
        <v>15</v>
      </c>
      <c r="P6" s="105" t="s">
        <v>108</v>
      </c>
      <c r="Q6" s="14" t="s">
        <v>17</v>
      </c>
      <c r="R6" s="106" t="s">
        <v>18</v>
      </c>
      <c r="S6" s="103" t="s">
        <v>109</v>
      </c>
      <c r="T6" s="14" t="s">
        <v>110</v>
      </c>
      <c r="U6" s="14" t="s">
        <v>21</v>
      </c>
      <c r="V6" s="14" t="s">
        <v>22</v>
      </c>
      <c r="W6" s="105" t="s">
        <v>20</v>
      </c>
      <c r="X6" s="101" t="s">
        <v>23</v>
      </c>
      <c r="Y6" s="105" t="s">
        <v>24</v>
      </c>
      <c r="Z6" s="14" t="s">
        <v>25</v>
      </c>
      <c r="AA6" s="101" t="s">
        <v>26</v>
      </c>
      <c r="AB6" s="101" t="s">
        <v>27</v>
      </c>
      <c r="AC6" s="101" t="s">
        <v>28</v>
      </c>
      <c r="AD6" s="101" t="s">
        <v>29</v>
      </c>
      <c r="AE6" s="101" t="s">
        <v>30</v>
      </c>
      <c r="AF6" s="101" t="s">
        <v>31</v>
      </c>
      <c r="AG6" s="101" t="s">
        <v>32</v>
      </c>
      <c r="AH6" s="107" t="s">
        <v>33</v>
      </c>
      <c r="AI6" s="107" t="s">
        <v>34</v>
      </c>
      <c r="AJ6" s="14" t="s">
        <v>35</v>
      </c>
      <c r="AK6" s="101" t="s">
        <v>36</v>
      </c>
      <c r="AL6" s="14" t="s">
        <v>37</v>
      </c>
      <c r="AM6" s="101" t="s">
        <v>38</v>
      </c>
      <c r="AN6" s="104" t="s">
        <v>39</v>
      </c>
      <c r="AO6" s="103" t="s">
        <v>40</v>
      </c>
    </row>
    <row r="7" spans="1:41" ht="14.25" customHeight="1" x14ac:dyDescent="0.25">
      <c r="A7" s="72" t="s">
        <v>111</v>
      </c>
      <c r="B7" s="108">
        <v>28</v>
      </c>
      <c r="C7" s="109" t="s">
        <v>42</v>
      </c>
      <c r="D7" s="110" t="s">
        <v>112</v>
      </c>
      <c r="E7" s="64">
        <v>424</v>
      </c>
      <c r="F7" s="65">
        <v>480</v>
      </c>
      <c r="G7" s="65" t="s">
        <v>43</v>
      </c>
      <c r="H7" s="65">
        <v>79</v>
      </c>
      <c r="I7" s="65">
        <v>9.1</v>
      </c>
      <c r="J7" s="66">
        <v>0</v>
      </c>
      <c r="K7" s="67">
        <v>147.69999999999999</v>
      </c>
      <c r="L7" s="67">
        <v>0</v>
      </c>
      <c r="M7" s="68" t="s">
        <v>44</v>
      </c>
      <c r="N7" s="69">
        <v>295.7</v>
      </c>
      <c r="O7" s="70">
        <f t="shared" ref="O7:O21" si="0">+H7/((+N7)/50)</f>
        <v>13.358133243151844</v>
      </c>
      <c r="P7" s="71">
        <f t="shared" ref="P7:P21" si="1">+N7/F7</f>
        <v>0.6160416666666666</v>
      </c>
      <c r="Q7" s="72" t="s">
        <v>113</v>
      </c>
      <c r="R7" s="72" t="s">
        <v>114</v>
      </c>
      <c r="S7" s="73">
        <v>145.69999999999999</v>
      </c>
      <c r="T7" s="73">
        <v>73.2</v>
      </c>
      <c r="U7" s="73">
        <f t="shared" ref="U7:U21" si="2">+S7-T7</f>
        <v>72.499999999999986</v>
      </c>
      <c r="V7" s="73">
        <v>0</v>
      </c>
      <c r="W7" s="71">
        <f t="shared" ref="W7:W21" si="3">+T7/S7</f>
        <v>0.50240219629375438</v>
      </c>
      <c r="X7" s="73">
        <v>62.4</v>
      </c>
      <c r="Y7" s="71">
        <f t="shared" ref="Y7:Y21" si="4">+X7/S7</f>
        <v>0.42827728208647908</v>
      </c>
      <c r="Z7" s="74">
        <v>2.2799999999999998</v>
      </c>
      <c r="AA7" s="74">
        <v>5.92</v>
      </c>
      <c r="AB7" s="74">
        <v>4.8600000000000003</v>
      </c>
      <c r="AC7" s="74">
        <v>0</v>
      </c>
      <c r="AD7" s="74">
        <v>8.6300000000000008</v>
      </c>
      <c r="AE7" s="74">
        <v>8.36</v>
      </c>
      <c r="AF7" s="74">
        <v>5.5250000000000004</v>
      </c>
      <c r="AG7" s="74">
        <v>1.2749999999999999</v>
      </c>
      <c r="AH7" s="75">
        <v>2.3149999999999999</v>
      </c>
      <c r="AI7" s="75">
        <v>1.9450000000000001</v>
      </c>
      <c r="AJ7" s="74">
        <f>1.945+6.525+2.68</f>
        <v>11.15</v>
      </c>
      <c r="AK7" s="74">
        <v>5.0149999999999997</v>
      </c>
      <c r="AL7" s="74">
        <v>4.2750000000000004</v>
      </c>
      <c r="AM7" s="71">
        <f t="shared" ref="AM7:AM21" si="5">+(Z7+AA7+AB7)/S7</f>
        <v>8.963623884694577E-2</v>
      </c>
      <c r="AN7" s="76">
        <f t="shared" ref="AN7:AN21" si="6">+((Z7+AA7+AB7+AC7+AD7+AE7+AF7)/S7)*100</f>
        <v>24.416609471516814</v>
      </c>
      <c r="AO7" s="111">
        <f t="shared" ref="AO7:AO21" si="7">+((Z7+AA7+AB7+AC7+AD7+AE7+AF7+AG7+AH7+AI7+AK7)/X7)*100</f>
        <v>73.918269230769212</v>
      </c>
    </row>
    <row r="8" spans="1:41" ht="14.25" customHeight="1" x14ac:dyDescent="0.25">
      <c r="A8" s="72"/>
      <c r="B8" s="108">
        <v>32</v>
      </c>
      <c r="C8" s="109" t="s">
        <v>42</v>
      </c>
      <c r="D8" s="110">
        <v>8683</v>
      </c>
      <c r="E8" s="64">
        <v>428</v>
      </c>
      <c r="F8" s="65">
        <v>540</v>
      </c>
      <c r="G8" s="65" t="s">
        <v>43</v>
      </c>
      <c r="H8" s="65">
        <v>93.2</v>
      </c>
      <c r="I8" s="65">
        <v>6</v>
      </c>
      <c r="J8" s="66">
        <v>0</v>
      </c>
      <c r="K8" s="67">
        <v>160.4</v>
      </c>
      <c r="L8" s="67">
        <v>0</v>
      </c>
      <c r="M8" s="68" t="s">
        <v>44</v>
      </c>
      <c r="N8" s="69">
        <v>319.7</v>
      </c>
      <c r="O8" s="70">
        <f t="shared" si="0"/>
        <v>14.576165154832657</v>
      </c>
      <c r="P8" s="71">
        <f t="shared" si="1"/>
        <v>0.59203703703703703</v>
      </c>
      <c r="Q8" s="72" t="s">
        <v>115</v>
      </c>
      <c r="R8" s="72" t="s">
        <v>116</v>
      </c>
      <c r="S8" s="73">
        <v>158.19999999999999</v>
      </c>
      <c r="T8" s="73">
        <v>80.2</v>
      </c>
      <c r="U8" s="73">
        <f t="shared" si="2"/>
        <v>77.999999999999986</v>
      </c>
      <c r="V8" s="73">
        <v>0</v>
      </c>
      <c r="W8" s="71">
        <f t="shared" si="3"/>
        <v>0.50695322376738317</v>
      </c>
      <c r="X8" s="73">
        <v>68.8</v>
      </c>
      <c r="Y8" s="71">
        <f t="shared" si="4"/>
        <v>0.43489254108723135</v>
      </c>
      <c r="Z8" s="74">
        <v>2.375</v>
      </c>
      <c r="AA8" s="74">
        <v>6.3949999999999996</v>
      </c>
      <c r="AB8" s="74">
        <v>5.32</v>
      </c>
      <c r="AC8" s="74">
        <v>0</v>
      </c>
      <c r="AD8" s="74">
        <v>10.055</v>
      </c>
      <c r="AE8" s="74">
        <v>9.6549999999999994</v>
      </c>
      <c r="AF8" s="74">
        <v>6.01</v>
      </c>
      <c r="AG8" s="74">
        <v>1.5049999999999999</v>
      </c>
      <c r="AH8" s="75">
        <v>2.415</v>
      </c>
      <c r="AI8" s="75">
        <v>2.0649999999999999</v>
      </c>
      <c r="AJ8" s="74">
        <f>3.42+3.43+7.36</f>
        <v>14.21</v>
      </c>
      <c r="AK8" s="74">
        <v>4.71</v>
      </c>
      <c r="AL8" s="74">
        <v>4.0449999999999999</v>
      </c>
      <c r="AM8" s="71">
        <f t="shared" si="5"/>
        <v>8.9064475347661196E-2</v>
      </c>
      <c r="AN8" s="76">
        <f t="shared" si="6"/>
        <v>25.164348925410874</v>
      </c>
      <c r="AO8" s="111">
        <f t="shared" si="7"/>
        <v>73.408430232558132</v>
      </c>
    </row>
    <row r="9" spans="1:41" ht="14.25" customHeight="1" x14ac:dyDescent="0.25">
      <c r="A9" s="72"/>
      <c r="B9" s="108">
        <v>26</v>
      </c>
      <c r="C9" s="109" t="s">
        <v>42</v>
      </c>
      <c r="D9" s="110">
        <v>5865</v>
      </c>
      <c r="E9" s="64">
        <v>431</v>
      </c>
      <c r="F9" s="65">
        <v>510</v>
      </c>
      <c r="G9" s="65" t="s">
        <v>43</v>
      </c>
      <c r="H9" s="65">
        <v>97.6</v>
      </c>
      <c r="I9" s="65">
        <v>4.3</v>
      </c>
      <c r="J9" s="66">
        <v>0</v>
      </c>
      <c r="K9" s="67">
        <v>159</v>
      </c>
      <c r="L9" s="67">
        <v>0</v>
      </c>
      <c r="M9" s="68" t="s">
        <v>44</v>
      </c>
      <c r="N9" s="69">
        <v>317.60000000000002</v>
      </c>
      <c r="O9" s="70">
        <f t="shared" si="0"/>
        <v>15.365239294710326</v>
      </c>
      <c r="P9" s="71">
        <f t="shared" si="1"/>
        <v>0.62274509803921574</v>
      </c>
      <c r="Q9" s="72" t="s">
        <v>117</v>
      </c>
      <c r="R9" s="72" t="s">
        <v>118</v>
      </c>
      <c r="S9" s="73">
        <v>156.5</v>
      </c>
      <c r="T9" s="73">
        <v>79.7</v>
      </c>
      <c r="U9" s="73">
        <f t="shared" si="2"/>
        <v>76.8</v>
      </c>
      <c r="V9" s="73">
        <v>0</v>
      </c>
      <c r="W9" s="71">
        <f t="shared" si="3"/>
        <v>0.50926517571884988</v>
      </c>
      <c r="X9" s="73">
        <v>69.099999999999994</v>
      </c>
      <c r="Y9" s="71">
        <f t="shared" si="4"/>
        <v>0.44153354632587855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5">
        <v>0</v>
      </c>
      <c r="AI9" s="75">
        <v>0</v>
      </c>
      <c r="AJ9" s="74">
        <v>0</v>
      </c>
      <c r="AK9" s="74">
        <v>0</v>
      </c>
      <c r="AL9" s="74">
        <v>0</v>
      </c>
      <c r="AM9" s="71">
        <f t="shared" si="5"/>
        <v>0</v>
      </c>
      <c r="AN9" s="76">
        <f t="shared" si="6"/>
        <v>0</v>
      </c>
      <c r="AO9" s="111">
        <f t="shared" si="7"/>
        <v>0</v>
      </c>
    </row>
    <row r="10" spans="1:41" ht="14.25" customHeight="1" x14ac:dyDescent="0.25">
      <c r="A10" s="72"/>
      <c r="B10" s="108">
        <v>29</v>
      </c>
      <c r="C10" s="109" t="s">
        <v>42</v>
      </c>
      <c r="D10" s="110" t="s">
        <v>119</v>
      </c>
      <c r="E10" s="64">
        <v>433</v>
      </c>
      <c r="F10" s="65">
        <v>410</v>
      </c>
      <c r="G10" s="65" t="s">
        <v>43</v>
      </c>
      <c r="H10" s="65">
        <v>72.8</v>
      </c>
      <c r="I10" s="65">
        <v>5.9</v>
      </c>
      <c r="J10" s="66">
        <v>0</v>
      </c>
      <c r="K10" s="67">
        <v>122.3</v>
      </c>
      <c r="L10" s="67">
        <v>0</v>
      </c>
      <c r="M10" s="68" t="s">
        <v>44</v>
      </c>
      <c r="N10" s="69">
        <v>247.5</v>
      </c>
      <c r="O10" s="70">
        <f t="shared" si="0"/>
        <v>14.707070707070706</v>
      </c>
      <c r="P10" s="71">
        <f t="shared" si="1"/>
        <v>0.60365853658536583</v>
      </c>
      <c r="Q10" s="72" t="s">
        <v>120</v>
      </c>
      <c r="R10" s="72" t="s">
        <v>114</v>
      </c>
      <c r="S10" s="73">
        <v>120.8</v>
      </c>
      <c r="T10" s="73">
        <v>60.8</v>
      </c>
      <c r="U10" s="73">
        <f t="shared" si="2"/>
        <v>60</v>
      </c>
      <c r="V10" s="73">
        <v>0</v>
      </c>
      <c r="W10" s="71">
        <f t="shared" si="3"/>
        <v>0.50331125827814571</v>
      </c>
      <c r="X10" s="73">
        <v>50.9</v>
      </c>
      <c r="Y10" s="71">
        <f t="shared" si="4"/>
        <v>0.42135761589403975</v>
      </c>
      <c r="Z10" s="74">
        <v>1.885</v>
      </c>
      <c r="AA10" s="74">
        <v>4.3650000000000002</v>
      </c>
      <c r="AB10" s="74">
        <v>3.6150000000000002</v>
      </c>
      <c r="AC10" s="74">
        <v>0</v>
      </c>
      <c r="AD10" s="74">
        <v>6.415</v>
      </c>
      <c r="AE10" s="74">
        <v>6.6449999999999996</v>
      </c>
      <c r="AF10" s="74">
        <v>4.2</v>
      </c>
      <c r="AG10" s="74">
        <v>1.2749999999999999</v>
      </c>
      <c r="AH10" s="75">
        <v>1.81</v>
      </c>
      <c r="AI10" s="75">
        <v>1.75</v>
      </c>
      <c r="AJ10" s="74">
        <f>2.65+2.465+5.53</f>
        <v>10.645</v>
      </c>
      <c r="AK10" s="74">
        <v>4.05</v>
      </c>
      <c r="AL10" s="74">
        <v>4.2750000000000004</v>
      </c>
      <c r="AM10" s="71">
        <f t="shared" si="5"/>
        <v>8.1663907284768217E-2</v>
      </c>
      <c r="AN10" s="76">
        <f t="shared" si="6"/>
        <v>22.454470198675498</v>
      </c>
      <c r="AO10" s="111">
        <f t="shared" si="7"/>
        <v>70.746561886051069</v>
      </c>
    </row>
    <row r="11" spans="1:41" ht="14.25" customHeight="1" thickBot="1" x14ac:dyDescent="0.3">
      <c r="A11" s="55"/>
      <c r="B11" s="112">
        <v>45</v>
      </c>
      <c r="C11" s="113" t="s">
        <v>54</v>
      </c>
      <c r="D11" s="114" t="s">
        <v>121</v>
      </c>
      <c r="E11" s="47">
        <v>436</v>
      </c>
      <c r="F11" s="48">
        <v>470</v>
      </c>
      <c r="G11" s="48" t="s">
        <v>43</v>
      </c>
      <c r="H11" s="48">
        <v>77.400000000000006</v>
      </c>
      <c r="I11" s="48">
        <v>5.5</v>
      </c>
      <c r="J11" s="49">
        <v>0</v>
      </c>
      <c r="K11" s="50">
        <v>141.5</v>
      </c>
      <c r="L11" s="50">
        <v>0</v>
      </c>
      <c r="M11" s="51" t="s">
        <v>56</v>
      </c>
      <c r="N11" s="52">
        <v>282.3</v>
      </c>
      <c r="O11" s="53">
        <f t="shared" si="0"/>
        <v>13.708820403825719</v>
      </c>
      <c r="P11" s="54">
        <f t="shared" si="1"/>
        <v>0.60063829787234047</v>
      </c>
      <c r="Q11" s="55" t="s">
        <v>122</v>
      </c>
      <c r="R11" s="55" t="s">
        <v>114</v>
      </c>
      <c r="S11" s="56">
        <v>139.9</v>
      </c>
      <c r="T11" s="56">
        <v>69.599999999999994</v>
      </c>
      <c r="U11" s="56">
        <f t="shared" si="2"/>
        <v>70.300000000000011</v>
      </c>
      <c r="V11" s="56">
        <v>0</v>
      </c>
      <c r="W11" s="54">
        <f t="shared" si="3"/>
        <v>0.49749821300929231</v>
      </c>
      <c r="X11" s="56">
        <v>59.7</v>
      </c>
      <c r="Y11" s="54">
        <f t="shared" si="4"/>
        <v>0.42673338098641889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8">
        <v>0</v>
      </c>
      <c r="AI11" s="58">
        <v>0</v>
      </c>
      <c r="AJ11" s="57">
        <v>0</v>
      </c>
      <c r="AK11" s="57">
        <v>0</v>
      </c>
      <c r="AL11" s="57">
        <v>0</v>
      </c>
      <c r="AM11" s="54">
        <f t="shared" si="5"/>
        <v>0</v>
      </c>
      <c r="AN11" s="59">
        <f t="shared" si="6"/>
        <v>0</v>
      </c>
      <c r="AO11" s="115">
        <f t="shared" si="7"/>
        <v>0</v>
      </c>
    </row>
    <row r="12" spans="1:41" ht="14.25" customHeight="1" x14ac:dyDescent="0.25">
      <c r="A12" s="116" t="s">
        <v>111</v>
      </c>
      <c r="B12" s="117">
        <v>36</v>
      </c>
      <c r="C12" s="118" t="s">
        <v>42</v>
      </c>
      <c r="D12" s="119">
        <v>1428</v>
      </c>
      <c r="E12" s="120">
        <v>430</v>
      </c>
      <c r="F12" s="121">
        <v>530</v>
      </c>
      <c r="G12" s="121" t="s">
        <v>49</v>
      </c>
      <c r="H12" s="121">
        <v>81.5</v>
      </c>
      <c r="I12" s="121">
        <v>7.3</v>
      </c>
      <c r="J12" s="122">
        <v>0</v>
      </c>
      <c r="K12" s="123">
        <v>166.2</v>
      </c>
      <c r="L12" s="123">
        <v>0</v>
      </c>
      <c r="M12" s="124" t="s">
        <v>50</v>
      </c>
      <c r="N12" s="125">
        <v>334.5</v>
      </c>
      <c r="O12" s="126">
        <f t="shared" si="0"/>
        <v>12.18236173393124</v>
      </c>
      <c r="P12" s="127">
        <f t="shared" si="1"/>
        <v>0.63113207547169814</v>
      </c>
      <c r="Q12" s="116" t="s">
        <v>117</v>
      </c>
      <c r="R12" s="116" t="s">
        <v>123</v>
      </c>
      <c r="S12" s="128">
        <v>163.9</v>
      </c>
      <c r="T12" s="128">
        <v>83.4</v>
      </c>
      <c r="U12" s="128">
        <f t="shared" si="2"/>
        <v>80.5</v>
      </c>
      <c r="V12" s="128">
        <v>0</v>
      </c>
      <c r="W12" s="127">
        <f t="shared" si="3"/>
        <v>0.50884685784014649</v>
      </c>
      <c r="X12" s="128">
        <v>71.8</v>
      </c>
      <c r="Y12" s="127">
        <f t="shared" si="4"/>
        <v>0.43807199511897493</v>
      </c>
      <c r="Z12" s="129">
        <v>2.95</v>
      </c>
      <c r="AA12" s="129">
        <v>6.5750000000000002</v>
      </c>
      <c r="AB12" s="129">
        <v>5.5750000000000002</v>
      </c>
      <c r="AC12" s="129">
        <v>0</v>
      </c>
      <c r="AD12" s="129">
        <v>9.8949999999999996</v>
      </c>
      <c r="AE12" s="129">
        <v>10.205</v>
      </c>
      <c r="AF12" s="129">
        <v>6.4450000000000003</v>
      </c>
      <c r="AG12" s="129">
        <v>1.645</v>
      </c>
      <c r="AH12" s="130">
        <v>2.63</v>
      </c>
      <c r="AI12" s="130">
        <v>2.31</v>
      </c>
      <c r="AJ12" s="129">
        <f>3.165+3.125+7.165</f>
        <v>13.455</v>
      </c>
      <c r="AK12" s="129">
        <v>5.085</v>
      </c>
      <c r="AL12" s="129">
        <v>4.9550000000000001</v>
      </c>
      <c r="AM12" s="127">
        <f t="shared" si="5"/>
        <v>9.2129347162904218E-2</v>
      </c>
      <c r="AN12" s="131">
        <f t="shared" si="6"/>
        <v>25.40878584502746</v>
      </c>
      <c r="AO12" s="132">
        <f t="shared" si="7"/>
        <v>74.25487465181061</v>
      </c>
    </row>
    <row r="13" spans="1:41" ht="14.25" customHeight="1" x14ac:dyDescent="0.25">
      <c r="A13" s="72" t="s">
        <v>53</v>
      </c>
      <c r="B13" s="108">
        <v>46</v>
      </c>
      <c r="C13" s="109" t="s">
        <v>54</v>
      </c>
      <c r="D13" s="110" t="s">
        <v>124</v>
      </c>
      <c r="E13" s="64">
        <v>434</v>
      </c>
      <c r="F13" s="65">
        <v>580</v>
      </c>
      <c r="G13" s="65" t="s">
        <v>49</v>
      </c>
      <c r="H13" s="65">
        <v>74.400000000000006</v>
      </c>
      <c r="I13" s="65">
        <v>9.3000000000000007</v>
      </c>
      <c r="J13" s="66">
        <v>0</v>
      </c>
      <c r="K13" s="67">
        <v>166.2</v>
      </c>
      <c r="L13" s="67">
        <v>0</v>
      </c>
      <c r="M13" s="68" t="s">
        <v>56</v>
      </c>
      <c r="N13" s="69">
        <v>332.2</v>
      </c>
      <c r="O13" s="70">
        <f t="shared" si="0"/>
        <v>11.19807344972908</v>
      </c>
      <c r="P13" s="71">
        <f t="shared" si="1"/>
        <v>0.57275862068965511</v>
      </c>
      <c r="Q13" s="72" t="s">
        <v>115</v>
      </c>
      <c r="R13" s="72" t="s">
        <v>116</v>
      </c>
      <c r="S13" s="73">
        <v>164.2</v>
      </c>
      <c r="T13" s="73">
        <v>84.3</v>
      </c>
      <c r="U13" s="73">
        <f t="shared" si="2"/>
        <v>79.899999999999991</v>
      </c>
      <c r="V13" s="73">
        <v>0</v>
      </c>
      <c r="W13" s="71">
        <f t="shared" si="3"/>
        <v>0.51339829476248477</v>
      </c>
      <c r="X13" s="73">
        <v>71.400000000000006</v>
      </c>
      <c r="Y13" s="71">
        <f t="shared" si="4"/>
        <v>0.43483556638246046</v>
      </c>
      <c r="Z13" s="74">
        <v>2.8650000000000002</v>
      </c>
      <c r="AA13" s="74">
        <v>6.2050000000000001</v>
      </c>
      <c r="AB13" s="74">
        <v>5.9749999999999996</v>
      </c>
      <c r="AC13" s="74">
        <v>0</v>
      </c>
      <c r="AD13" s="74">
        <v>9.7449999999999992</v>
      </c>
      <c r="AE13" s="74">
        <v>9.8049999999999997</v>
      </c>
      <c r="AF13" s="74">
        <v>6.24</v>
      </c>
      <c r="AG13" s="74">
        <v>1.635</v>
      </c>
      <c r="AH13" s="75">
        <v>2.2450000000000001</v>
      </c>
      <c r="AI13" s="75">
        <v>2.2149999999999999</v>
      </c>
      <c r="AJ13" s="74">
        <f>3.64+6.55+3.58</f>
        <v>13.77</v>
      </c>
      <c r="AK13" s="74">
        <v>5.13</v>
      </c>
      <c r="AL13" s="74">
        <v>5.625</v>
      </c>
      <c r="AM13" s="71">
        <f t="shared" si="5"/>
        <v>9.1626065773447021E-2</v>
      </c>
      <c r="AN13" s="76">
        <f t="shared" si="6"/>
        <v>24.869062119366628</v>
      </c>
      <c r="AO13" s="111">
        <f t="shared" si="7"/>
        <v>72.913165266106432</v>
      </c>
    </row>
    <row r="14" spans="1:41" ht="14.25" customHeight="1" x14ac:dyDescent="0.25">
      <c r="A14" s="72"/>
      <c r="B14" s="108">
        <v>41</v>
      </c>
      <c r="C14" s="109" t="s">
        <v>42</v>
      </c>
      <c r="D14" s="110">
        <v>5282</v>
      </c>
      <c r="E14" s="64">
        <v>422</v>
      </c>
      <c r="F14" s="65">
        <v>600</v>
      </c>
      <c r="G14" s="65" t="s">
        <v>49</v>
      </c>
      <c r="H14" s="65">
        <v>78.8</v>
      </c>
      <c r="I14" s="65">
        <v>11</v>
      </c>
      <c r="J14" s="66">
        <v>0</v>
      </c>
      <c r="K14" s="67">
        <v>170.8</v>
      </c>
      <c r="L14" s="67">
        <v>0</v>
      </c>
      <c r="M14" s="68" t="s">
        <v>50</v>
      </c>
      <c r="N14" s="69">
        <v>343.6</v>
      </c>
      <c r="O14" s="70">
        <f t="shared" si="0"/>
        <v>11.466821885913852</v>
      </c>
      <c r="P14" s="71">
        <f t="shared" si="1"/>
        <v>0.57266666666666666</v>
      </c>
      <c r="Q14" s="72" t="s">
        <v>125</v>
      </c>
      <c r="R14" s="72" t="s">
        <v>126</v>
      </c>
      <c r="S14" s="73">
        <v>168.6</v>
      </c>
      <c r="T14" s="73">
        <v>84.4</v>
      </c>
      <c r="U14" s="73">
        <f t="shared" si="2"/>
        <v>84.199999999999989</v>
      </c>
      <c r="V14" s="73">
        <v>0</v>
      </c>
      <c r="W14" s="71">
        <f t="shared" si="3"/>
        <v>0.50059311981020171</v>
      </c>
      <c r="X14" s="73">
        <v>69.400000000000006</v>
      </c>
      <c r="Y14" s="71">
        <f t="shared" si="4"/>
        <v>0.41162514827995261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5">
        <v>0</v>
      </c>
      <c r="AI14" s="75">
        <v>0</v>
      </c>
      <c r="AJ14" s="74">
        <v>0</v>
      </c>
      <c r="AK14" s="74">
        <v>0</v>
      </c>
      <c r="AL14" s="74">
        <v>0</v>
      </c>
      <c r="AM14" s="71">
        <f t="shared" si="5"/>
        <v>0</v>
      </c>
      <c r="AN14" s="76">
        <f t="shared" si="6"/>
        <v>0</v>
      </c>
      <c r="AO14" s="111">
        <f t="shared" si="7"/>
        <v>0</v>
      </c>
    </row>
    <row r="15" spans="1:41" ht="14.25" customHeight="1" x14ac:dyDescent="0.25">
      <c r="A15" s="72"/>
      <c r="B15" s="108">
        <v>35</v>
      </c>
      <c r="C15" s="109" t="s">
        <v>42</v>
      </c>
      <c r="D15" s="110">
        <v>5044</v>
      </c>
      <c r="E15" s="64">
        <v>423</v>
      </c>
      <c r="F15" s="65">
        <v>520</v>
      </c>
      <c r="G15" s="65" t="s">
        <v>49</v>
      </c>
      <c r="H15" s="65">
        <v>85.4</v>
      </c>
      <c r="I15" s="65">
        <v>7.8</v>
      </c>
      <c r="J15" s="66">
        <v>0</v>
      </c>
      <c r="K15" s="67">
        <v>158.69999999999999</v>
      </c>
      <c r="L15" s="67">
        <v>0</v>
      </c>
      <c r="M15" s="68" t="s">
        <v>50</v>
      </c>
      <c r="N15" s="69">
        <v>318.3</v>
      </c>
      <c r="O15" s="70">
        <f t="shared" si="0"/>
        <v>13.415017279296261</v>
      </c>
      <c r="P15" s="71">
        <f t="shared" si="1"/>
        <v>0.61211538461538462</v>
      </c>
      <c r="Q15" s="72" t="s">
        <v>127</v>
      </c>
      <c r="R15" s="72" t="s">
        <v>123</v>
      </c>
      <c r="S15" s="73">
        <v>156.5</v>
      </c>
      <c r="T15" s="73">
        <v>79.400000000000006</v>
      </c>
      <c r="U15" s="73">
        <f t="shared" si="2"/>
        <v>77.099999999999994</v>
      </c>
      <c r="V15" s="73">
        <v>0</v>
      </c>
      <c r="W15" s="71">
        <f t="shared" si="3"/>
        <v>0.50734824281150159</v>
      </c>
      <c r="X15" s="73">
        <v>65.5</v>
      </c>
      <c r="Y15" s="71">
        <f t="shared" si="4"/>
        <v>0.41853035143769968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5">
        <v>0</v>
      </c>
      <c r="AI15" s="75">
        <v>0</v>
      </c>
      <c r="AJ15" s="74">
        <v>0</v>
      </c>
      <c r="AK15" s="74">
        <v>0</v>
      </c>
      <c r="AL15" s="74">
        <v>0</v>
      </c>
      <c r="AM15" s="71">
        <f t="shared" si="5"/>
        <v>0</v>
      </c>
      <c r="AN15" s="76">
        <f t="shared" si="6"/>
        <v>0</v>
      </c>
      <c r="AO15" s="111">
        <f t="shared" si="7"/>
        <v>0</v>
      </c>
    </row>
    <row r="16" spans="1:41" ht="14.25" customHeight="1" x14ac:dyDescent="0.25">
      <c r="A16" s="72"/>
      <c r="B16" s="108">
        <v>37</v>
      </c>
      <c r="C16" s="109" t="s">
        <v>42</v>
      </c>
      <c r="D16" s="110">
        <v>5150</v>
      </c>
      <c r="E16" s="64">
        <v>425</v>
      </c>
      <c r="F16" s="65">
        <v>540</v>
      </c>
      <c r="G16" s="65" t="s">
        <v>49</v>
      </c>
      <c r="H16" s="65">
        <v>83.6</v>
      </c>
      <c r="I16" s="65">
        <v>8.9</v>
      </c>
      <c r="J16" s="66">
        <v>0</v>
      </c>
      <c r="K16" s="67">
        <v>167.7</v>
      </c>
      <c r="L16" s="67">
        <v>0</v>
      </c>
      <c r="M16" s="68" t="s">
        <v>50</v>
      </c>
      <c r="N16" s="69">
        <v>334.6</v>
      </c>
      <c r="O16" s="70">
        <f t="shared" si="0"/>
        <v>12.49252839210998</v>
      </c>
      <c r="P16" s="71">
        <f t="shared" si="1"/>
        <v>0.61962962962962964</v>
      </c>
      <c r="Q16" s="72" t="s">
        <v>120</v>
      </c>
      <c r="R16" s="72" t="s">
        <v>123</v>
      </c>
      <c r="S16" s="73">
        <v>165.4</v>
      </c>
      <c r="T16" s="73">
        <v>84.1</v>
      </c>
      <c r="U16" s="73">
        <f t="shared" si="2"/>
        <v>81.300000000000011</v>
      </c>
      <c r="V16" s="73">
        <v>0</v>
      </c>
      <c r="W16" s="71">
        <f t="shared" si="3"/>
        <v>0.50846432889963722</v>
      </c>
      <c r="X16" s="73">
        <v>70.599999999999994</v>
      </c>
      <c r="Y16" s="71">
        <f t="shared" si="4"/>
        <v>0.42684401451027809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5">
        <v>0</v>
      </c>
      <c r="AI16" s="75">
        <v>0</v>
      </c>
      <c r="AJ16" s="74">
        <v>0</v>
      </c>
      <c r="AK16" s="74">
        <v>0</v>
      </c>
      <c r="AL16" s="74">
        <v>0</v>
      </c>
      <c r="AM16" s="71">
        <f t="shared" si="5"/>
        <v>0</v>
      </c>
      <c r="AN16" s="76">
        <f t="shared" si="6"/>
        <v>0</v>
      </c>
      <c r="AO16" s="111">
        <f t="shared" si="7"/>
        <v>0</v>
      </c>
    </row>
    <row r="17" spans="1:41" ht="14.25" customHeight="1" x14ac:dyDescent="0.25">
      <c r="A17" s="72"/>
      <c r="B17" s="108">
        <v>34</v>
      </c>
      <c r="C17" s="109" t="s">
        <v>42</v>
      </c>
      <c r="D17" s="110">
        <v>1562</v>
      </c>
      <c r="E17" s="64">
        <v>426</v>
      </c>
      <c r="F17" s="65">
        <v>530</v>
      </c>
      <c r="G17" s="65" t="s">
        <v>49</v>
      </c>
      <c r="H17" s="65">
        <v>100.5</v>
      </c>
      <c r="I17" s="65">
        <v>9</v>
      </c>
      <c r="J17" s="66">
        <v>0</v>
      </c>
      <c r="K17" s="67">
        <v>160.30000000000001</v>
      </c>
      <c r="L17" s="67">
        <v>0</v>
      </c>
      <c r="M17" s="68" t="s">
        <v>50</v>
      </c>
      <c r="N17" s="69">
        <v>320.2</v>
      </c>
      <c r="O17" s="70">
        <f t="shared" si="0"/>
        <v>15.693316677076828</v>
      </c>
      <c r="P17" s="71">
        <f t="shared" si="1"/>
        <v>0.60415094339622644</v>
      </c>
      <c r="Q17" s="72" t="s">
        <v>127</v>
      </c>
      <c r="R17" s="72" t="s">
        <v>123</v>
      </c>
      <c r="S17" s="73">
        <v>158.1</v>
      </c>
      <c r="T17" s="73">
        <v>80.5</v>
      </c>
      <c r="U17" s="73">
        <f t="shared" si="2"/>
        <v>77.599999999999994</v>
      </c>
      <c r="V17" s="73">
        <v>0</v>
      </c>
      <c r="W17" s="71">
        <f t="shared" si="3"/>
        <v>0.50917141049968373</v>
      </c>
      <c r="X17" s="73">
        <v>67</v>
      </c>
      <c r="Y17" s="71">
        <f t="shared" si="4"/>
        <v>0.42378241619228341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5">
        <v>0</v>
      </c>
      <c r="AI17" s="75">
        <v>0</v>
      </c>
      <c r="AJ17" s="74">
        <v>0</v>
      </c>
      <c r="AK17" s="74">
        <v>0</v>
      </c>
      <c r="AL17" s="74">
        <v>0</v>
      </c>
      <c r="AM17" s="71">
        <f t="shared" si="5"/>
        <v>0</v>
      </c>
      <c r="AN17" s="76">
        <f t="shared" si="6"/>
        <v>0</v>
      </c>
      <c r="AO17" s="111">
        <f t="shared" si="7"/>
        <v>0</v>
      </c>
    </row>
    <row r="18" spans="1:41" ht="14.25" customHeight="1" x14ac:dyDescent="0.25">
      <c r="A18" s="72"/>
      <c r="B18" s="108">
        <v>38</v>
      </c>
      <c r="C18" s="109" t="s">
        <v>42</v>
      </c>
      <c r="D18" s="110" t="s">
        <v>128</v>
      </c>
      <c r="E18" s="64">
        <v>427</v>
      </c>
      <c r="F18" s="65">
        <v>560</v>
      </c>
      <c r="G18" s="65" t="s">
        <v>49</v>
      </c>
      <c r="H18" s="65">
        <v>109.2</v>
      </c>
      <c r="I18" s="65">
        <v>6.4</v>
      </c>
      <c r="J18" s="66">
        <v>0</v>
      </c>
      <c r="K18" s="67">
        <v>178.4</v>
      </c>
      <c r="L18" s="67">
        <v>0</v>
      </c>
      <c r="M18" s="68" t="s">
        <v>50</v>
      </c>
      <c r="N18" s="69">
        <v>353.2</v>
      </c>
      <c r="O18" s="70">
        <f t="shared" si="0"/>
        <v>15.458663646659117</v>
      </c>
      <c r="P18" s="71">
        <f t="shared" si="1"/>
        <v>0.63071428571428567</v>
      </c>
      <c r="Q18" s="72" t="s">
        <v>62</v>
      </c>
      <c r="R18" s="72" t="s">
        <v>126</v>
      </c>
      <c r="S18" s="73">
        <v>176.1</v>
      </c>
      <c r="T18" s="73">
        <v>90.2</v>
      </c>
      <c r="U18" s="73">
        <f t="shared" si="2"/>
        <v>85.899999999999991</v>
      </c>
      <c r="V18" s="73">
        <v>0</v>
      </c>
      <c r="W18" s="71">
        <f t="shared" si="3"/>
        <v>0.51220897217490069</v>
      </c>
      <c r="X18" s="73">
        <v>77.599999999999994</v>
      </c>
      <c r="Y18" s="71">
        <f t="shared" si="4"/>
        <v>0.44065871663827372</v>
      </c>
      <c r="Z18" s="74">
        <v>2.66</v>
      </c>
      <c r="AA18" s="74">
        <v>7.96</v>
      </c>
      <c r="AB18" s="74">
        <v>6.3049999999999997</v>
      </c>
      <c r="AC18" s="74">
        <v>0</v>
      </c>
      <c r="AD18" s="74">
        <v>12.24</v>
      </c>
      <c r="AE18" s="74">
        <v>11.835000000000001</v>
      </c>
      <c r="AF18" s="74">
        <v>7.24</v>
      </c>
      <c r="AG18" s="74">
        <v>1.595</v>
      </c>
      <c r="AH18" s="75">
        <v>2.69</v>
      </c>
      <c r="AI18" s="75">
        <v>2.1949999999999998</v>
      </c>
      <c r="AJ18" s="74">
        <f>2.195+7.185+3.465</f>
        <v>12.844999999999999</v>
      </c>
      <c r="AK18" s="74">
        <v>5.9749999999999996</v>
      </c>
      <c r="AL18" s="74">
        <v>2.98</v>
      </c>
      <c r="AM18" s="71">
        <f t="shared" si="5"/>
        <v>9.6110164679159574E-2</v>
      </c>
      <c r="AN18" s="76">
        <f t="shared" si="6"/>
        <v>27.393526405451453</v>
      </c>
      <c r="AO18" s="111">
        <f t="shared" si="7"/>
        <v>78.215206185567027</v>
      </c>
    </row>
    <row r="19" spans="1:41" ht="14.25" customHeight="1" x14ac:dyDescent="0.25">
      <c r="A19" s="72"/>
      <c r="B19" s="108">
        <v>42</v>
      </c>
      <c r="C19" s="109" t="s">
        <v>42</v>
      </c>
      <c r="D19" s="110">
        <v>7041</v>
      </c>
      <c r="E19" s="64">
        <v>429</v>
      </c>
      <c r="F19" s="65">
        <v>590</v>
      </c>
      <c r="G19" s="65" t="s">
        <v>49</v>
      </c>
      <c r="H19" s="65">
        <v>96.2</v>
      </c>
      <c r="I19" s="65">
        <v>8.6999999999999993</v>
      </c>
      <c r="J19" s="66">
        <v>0</v>
      </c>
      <c r="K19" s="67">
        <v>184.3</v>
      </c>
      <c r="L19" s="67">
        <v>0</v>
      </c>
      <c r="M19" s="68" t="s">
        <v>50</v>
      </c>
      <c r="N19" s="69">
        <v>367.2</v>
      </c>
      <c r="O19" s="70">
        <f t="shared" si="0"/>
        <v>13.099128540305012</v>
      </c>
      <c r="P19" s="71">
        <f t="shared" si="1"/>
        <v>0.62237288135593216</v>
      </c>
      <c r="Q19" s="72" t="s">
        <v>122</v>
      </c>
      <c r="R19" s="72" t="s">
        <v>114</v>
      </c>
      <c r="S19" s="73">
        <v>182.6</v>
      </c>
      <c r="T19" s="73">
        <v>93.8</v>
      </c>
      <c r="U19" s="73">
        <f t="shared" si="2"/>
        <v>88.8</v>
      </c>
      <c r="V19" s="73">
        <v>0</v>
      </c>
      <c r="W19" s="71">
        <f t="shared" si="3"/>
        <v>0.51369112814895945</v>
      </c>
      <c r="X19" s="73">
        <v>77.900000000000006</v>
      </c>
      <c r="Y19" s="71">
        <f t="shared" si="4"/>
        <v>0.42661555312157728</v>
      </c>
      <c r="Z19" s="74">
        <v>2.8250000000000002</v>
      </c>
      <c r="AA19" s="74">
        <v>7.4</v>
      </c>
      <c r="AB19" s="74">
        <v>3.16</v>
      </c>
      <c r="AC19" s="74">
        <v>0</v>
      </c>
      <c r="AD19" s="74">
        <v>10.16</v>
      </c>
      <c r="AE19" s="74">
        <v>10.615</v>
      </c>
      <c r="AF19" s="74">
        <v>6.2549999999999999</v>
      </c>
      <c r="AG19" s="74">
        <v>2.0150000000000001</v>
      </c>
      <c r="AH19" s="75">
        <v>2.4700000000000002</v>
      </c>
      <c r="AI19" s="75">
        <v>2.3149999999999999</v>
      </c>
      <c r="AJ19" s="74">
        <f>3.33+3.585+7.595</f>
        <v>14.51</v>
      </c>
      <c r="AK19" s="74">
        <v>5.61</v>
      </c>
      <c r="AL19" s="74">
        <v>7.13</v>
      </c>
      <c r="AM19" s="71">
        <f t="shared" si="5"/>
        <v>7.3302300109529039E-2</v>
      </c>
      <c r="AN19" s="76">
        <f t="shared" si="6"/>
        <v>22.13307776560789</v>
      </c>
      <c r="AO19" s="111">
        <f t="shared" si="7"/>
        <v>67.81129653401797</v>
      </c>
    </row>
    <row r="20" spans="1:41" ht="14.25" customHeight="1" x14ac:dyDescent="0.25">
      <c r="A20" s="72"/>
      <c r="B20" s="108">
        <v>31</v>
      </c>
      <c r="C20" s="109" t="s">
        <v>42</v>
      </c>
      <c r="D20" s="110">
        <v>8679</v>
      </c>
      <c r="E20" s="64">
        <v>432</v>
      </c>
      <c r="F20" s="65">
        <v>640</v>
      </c>
      <c r="G20" s="65" t="s">
        <v>49</v>
      </c>
      <c r="H20" s="65">
        <v>92.4</v>
      </c>
      <c r="I20" s="65">
        <v>7.6</v>
      </c>
      <c r="J20" s="66">
        <v>0</v>
      </c>
      <c r="K20" s="67">
        <v>190.5</v>
      </c>
      <c r="L20" s="67">
        <v>0</v>
      </c>
      <c r="M20" s="68" t="s">
        <v>50</v>
      </c>
      <c r="N20" s="69">
        <v>381.2</v>
      </c>
      <c r="O20" s="70">
        <f t="shared" si="0"/>
        <v>12.1196222455404</v>
      </c>
      <c r="P20" s="71">
        <f t="shared" si="1"/>
        <v>0.59562499999999996</v>
      </c>
      <c r="Q20" s="72" t="s">
        <v>115</v>
      </c>
      <c r="R20" s="72" t="s">
        <v>116</v>
      </c>
      <c r="S20" s="73">
        <v>187.5</v>
      </c>
      <c r="T20" s="73">
        <v>93.4</v>
      </c>
      <c r="U20" s="73">
        <f t="shared" si="2"/>
        <v>94.1</v>
      </c>
      <c r="V20" s="73">
        <v>0</v>
      </c>
      <c r="W20" s="71">
        <f t="shared" si="3"/>
        <v>0.49813333333333337</v>
      </c>
      <c r="X20" s="73">
        <v>78.900000000000006</v>
      </c>
      <c r="Y20" s="71">
        <f t="shared" si="4"/>
        <v>0.42080000000000001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5">
        <v>0</v>
      </c>
      <c r="AI20" s="75">
        <v>0</v>
      </c>
      <c r="AJ20" s="74">
        <v>0</v>
      </c>
      <c r="AK20" s="74">
        <v>0</v>
      </c>
      <c r="AL20" s="74">
        <v>0</v>
      </c>
      <c r="AM20" s="71">
        <f t="shared" si="5"/>
        <v>0</v>
      </c>
      <c r="AN20" s="76">
        <f t="shared" si="6"/>
        <v>0</v>
      </c>
      <c r="AO20" s="111">
        <f t="shared" si="7"/>
        <v>0</v>
      </c>
    </row>
    <row r="21" spans="1:41" ht="14.25" customHeight="1" x14ac:dyDescent="0.25">
      <c r="A21" s="72"/>
      <c r="B21" s="108">
        <v>47</v>
      </c>
      <c r="C21" s="109" t="s">
        <v>54</v>
      </c>
      <c r="D21" s="110" t="s">
        <v>129</v>
      </c>
      <c r="E21" s="64">
        <v>435</v>
      </c>
      <c r="F21" s="65">
        <v>500</v>
      </c>
      <c r="G21" s="65" t="s">
        <v>49</v>
      </c>
      <c r="H21" s="65">
        <v>77.2</v>
      </c>
      <c r="I21" s="65">
        <v>7.4</v>
      </c>
      <c r="J21" s="66">
        <v>0</v>
      </c>
      <c r="K21" s="67">
        <v>149</v>
      </c>
      <c r="L21" s="67">
        <v>0</v>
      </c>
      <c r="M21" s="68" t="s">
        <v>56</v>
      </c>
      <c r="N21" s="69">
        <v>295.7</v>
      </c>
      <c r="O21" s="70">
        <f t="shared" si="0"/>
        <v>13.053770713561043</v>
      </c>
      <c r="P21" s="71">
        <f t="shared" si="1"/>
        <v>0.59139999999999993</v>
      </c>
      <c r="Q21" s="72" t="s">
        <v>117</v>
      </c>
      <c r="R21" s="72" t="s">
        <v>123</v>
      </c>
      <c r="S21" s="73">
        <v>147</v>
      </c>
      <c r="T21" s="73">
        <v>77.8</v>
      </c>
      <c r="U21" s="73">
        <f t="shared" si="2"/>
        <v>69.2</v>
      </c>
      <c r="V21" s="73">
        <v>0</v>
      </c>
      <c r="W21" s="71">
        <f t="shared" si="3"/>
        <v>0.52925170068027205</v>
      </c>
      <c r="X21" s="73">
        <v>63.1</v>
      </c>
      <c r="Y21" s="71">
        <f t="shared" si="4"/>
        <v>0.42925170068027213</v>
      </c>
      <c r="Z21" s="74">
        <v>2.2400000000000002</v>
      </c>
      <c r="AA21" s="74">
        <v>6.1349999999999998</v>
      </c>
      <c r="AB21" s="74">
        <v>4.8899999999999997</v>
      </c>
      <c r="AC21" s="74">
        <v>0</v>
      </c>
      <c r="AD21" s="74">
        <v>8.18</v>
      </c>
      <c r="AE21" s="74">
        <v>7.92</v>
      </c>
      <c r="AF21" s="74">
        <v>5.2149999999999999</v>
      </c>
      <c r="AG21" s="74">
        <v>1.635</v>
      </c>
      <c r="AH21" s="75">
        <v>1.94</v>
      </c>
      <c r="AI21" s="75">
        <v>1.53</v>
      </c>
      <c r="AJ21" s="74">
        <f>5.765+3.03+3</f>
        <v>11.795</v>
      </c>
      <c r="AK21" s="74">
        <v>5.585</v>
      </c>
      <c r="AL21" s="74">
        <v>5.4050000000000002</v>
      </c>
      <c r="AM21" s="71">
        <f t="shared" si="5"/>
        <v>9.0238095238095242E-2</v>
      </c>
      <c r="AN21" s="76">
        <f t="shared" si="6"/>
        <v>23.523809523809522</v>
      </c>
      <c r="AO21" s="111">
        <f t="shared" si="7"/>
        <v>71.743264659270992</v>
      </c>
    </row>
    <row r="22" spans="1:41" ht="9" customHeight="1" x14ac:dyDescent="0.25"/>
    <row r="23" spans="1:41" ht="14.25" customHeight="1" x14ac:dyDescent="0.3">
      <c r="A23" s="89"/>
      <c r="B23" s="79"/>
      <c r="C23" s="133" t="s">
        <v>80</v>
      </c>
      <c r="D23" s="83"/>
      <c r="E23" s="134"/>
      <c r="F23" s="134"/>
      <c r="G23" s="134"/>
      <c r="H23" s="79"/>
      <c r="I23" s="79"/>
      <c r="J23" s="84"/>
      <c r="K23" s="85"/>
      <c r="L23" s="85"/>
      <c r="M23" s="86"/>
      <c r="N23" s="87"/>
      <c r="O23" s="88"/>
      <c r="P23" s="89"/>
      <c r="Q23" s="89" t="s">
        <v>130</v>
      </c>
      <c r="R23" s="90" t="s">
        <v>123</v>
      </c>
      <c r="S23" s="92"/>
      <c r="T23" s="92"/>
      <c r="U23" s="92"/>
      <c r="V23" s="92"/>
      <c r="W23" s="96"/>
      <c r="X23" s="92"/>
      <c r="Y23" s="94"/>
      <c r="Z23" s="93" t="s">
        <v>83</v>
      </c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6"/>
      <c r="AL23" s="136"/>
      <c r="AM23" s="135"/>
      <c r="AN23" s="135"/>
      <c r="AO23" s="135"/>
    </row>
    <row r="24" spans="1:41" ht="14.25" customHeight="1" x14ac:dyDescent="0.3">
      <c r="A24" s="89"/>
      <c r="B24" s="79"/>
      <c r="C24" s="95" t="s">
        <v>84</v>
      </c>
      <c r="D24" s="83"/>
      <c r="E24" s="79"/>
      <c r="F24" s="79"/>
      <c r="G24" s="79"/>
      <c r="H24" s="79"/>
      <c r="I24" s="79"/>
      <c r="J24" s="84"/>
      <c r="K24" s="85"/>
      <c r="L24" s="85"/>
      <c r="M24" s="86"/>
      <c r="N24" s="87"/>
      <c r="O24" s="88"/>
      <c r="P24" s="89"/>
      <c r="Q24" s="89" t="s">
        <v>130</v>
      </c>
      <c r="R24" s="90" t="s">
        <v>123</v>
      </c>
      <c r="S24" s="92"/>
      <c r="T24" s="92"/>
      <c r="U24" s="92"/>
      <c r="V24" s="92"/>
      <c r="W24" s="96"/>
      <c r="X24" s="92"/>
      <c r="Y24" s="94"/>
      <c r="Z24" s="93" t="s">
        <v>85</v>
      </c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6"/>
      <c r="AL24" s="136"/>
      <c r="AM24" s="135"/>
      <c r="AN24" s="135"/>
      <c r="AO24" s="135"/>
    </row>
    <row r="25" spans="1:41" ht="14.25" customHeight="1" x14ac:dyDescent="0.3">
      <c r="A25" s="89"/>
      <c r="B25" s="79"/>
      <c r="C25" s="95" t="s">
        <v>86</v>
      </c>
      <c r="D25" s="83"/>
      <c r="E25" s="79"/>
      <c r="F25" s="79"/>
      <c r="G25" s="79"/>
      <c r="H25" s="79"/>
      <c r="I25" s="79"/>
      <c r="J25" s="84"/>
      <c r="K25" s="85"/>
      <c r="L25" s="85"/>
      <c r="M25" s="86"/>
      <c r="N25" s="87"/>
      <c r="O25" s="88"/>
      <c r="P25" s="89"/>
      <c r="Q25" s="89" t="s">
        <v>131</v>
      </c>
      <c r="R25" s="90" t="s">
        <v>116</v>
      </c>
      <c r="S25" s="92"/>
      <c r="T25" s="92"/>
      <c r="U25" s="92"/>
      <c r="V25" s="92"/>
      <c r="W25" s="96"/>
      <c r="X25" s="92"/>
      <c r="Y25" s="94"/>
      <c r="Z25" s="93" t="s">
        <v>85</v>
      </c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6"/>
      <c r="AL25" s="136"/>
      <c r="AM25" s="135"/>
      <c r="AN25" s="135"/>
      <c r="AO25" s="135"/>
    </row>
    <row r="26" spans="1:41" ht="14.25" customHeight="1" x14ac:dyDescent="0.3">
      <c r="A26" s="89"/>
      <c r="B26" s="79"/>
      <c r="C26" s="95" t="s">
        <v>89</v>
      </c>
      <c r="D26" s="83"/>
      <c r="E26" s="79"/>
      <c r="F26" s="79"/>
      <c r="G26" s="79"/>
      <c r="H26" s="79"/>
      <c r="I26" s="79"/>
      <c r="J26" s="84"/>
      <c r="K26" s="85"/>
      <c r="L26" s="85"/>
      <c r="M26" s="86"/>
      <c r="N26" s="87"/>
      <c r="O26" s="88"/>
      <c r="P26" s="89"/>
      <c r="Q26" s="89" t="s">
        <v>132</v>
      </c>
      <c r="R26" s="90" t="s">
        <v>126</v>
      </c>
      <c r="S26" s="92"/>
      <c r="T26" s="92"/>
      <c r="U26" s="92"/>
      <c r="V26" s="92"/>
      <c r="W26" s="96"/>
      <c r="X26" s="92"/>
      <c r="Y26" s="94"/>
      <c r="Z26" s="93" t="s">
        <v>90</v>
      </c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  <c r="AL26" s="136"/>
      <c r="AM26" s="135"/>
      <c r="AN26" s="135"/>
      <c r="AO26" s="135"/>
    </row>
    <row r="27" spans="1:41" ht="14.25" customHeight="1" x14ac:dyDescent="0.3">
      <c r="A27" s="89"/>
      <c r="B27" s="79"/>
      <c r="C27" s="95" t="s">
        <v>92</v>
      </c>
      <c r="D27" s="83"/>
      <c r="E27" s="79"/>
      <c r="F27" s="79"/>
      <c r="G27" s="79"/>
      <c r="H27" s="79"/>
      <c r="I27" s="79"/>
      <c r="J27" s="84"/>
      <c r="K27" s="85"/>
      <c r="L27" s="85"/>
      <c r="M27" s="86"/>
      <c r="N27" s="87"/>
      <c r="O27" s="88"/>
      <c r="P27" s="89"/>
      <c r="Q27" s="89" t="s">
        <v>133</v>
      </c>
      <c r="R27" s="90" t="s">
        <v>126</v>
      </c>
      <c r="S27" s="92"/>
      <c r="T27" s="92"/>
      <c r="U27" s="92"/>
      <c r="V27" s="92"/>
      <c r="W27" s="96"/>
      <c r="X27" s="92"/>
      <c r="Y27" s="94"/>
      <c r="Z27" s="93" t="s">
        <v>94</v>
      </c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6"/>
      <c r="AL27" s="136"/>
      <c r="AM27" s="135"/>
      <c r="AN27" s="135"/>
      <c r="AO27" s="135"/>
    </row>
    <row r="28" spans="1:41" ht="14.25" customHeight="1" x14ac:dyDescent="0.3">
      <c r="A28" s="89"/>
      <c r="B28" s="79"/>
      <c r="C28" s="95" t="s">
        <v>134</v>
      </c>
      <c r="D28" s="83"/>
      <c r="E28" s="79"/>
      <c r="F28" s="79"/>
      <c r="G28" s="79"/>
      <c r="H28" s="79"/>
      <c r="I28" s="79"/>
      <c r="J28" s="84"/>
      <c r="K28" s="85"/>
      <c r="L28" s="85"/>
      <c r="M28" s="86"/>
      <c r="N28" s="87"/>
      <c r="O28" s="88"/>
      <c r="P28" s="89"/>
      <c r="Q28" s="89" t="s">
        <v>135</v>
      </c>
      <c r="R28" s="90" t="s">
        <v>136</v>
      </c>
      <c r="S28" s="92"/>
      <c r="T28" s="92"/>
      <c r="U28" s="92"/>
      <c r="V28" s="92"/>
      <c r="W28" s="96"/>
      <c r="X28" s="92"/>
      <c r="Y28" s="94"/>
      <c r="Z28" s="93" t="s">
        <v>137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6"/>
      <c r="AL28" s="136"/>
      <c r="AM28" s="135"/>
      <c r="AN28" s="135"/>
      <c r="AO28" s="135"/>
    </row>
    <row r="29" spans="1:41" ht="14.25" customHeight="1" x14ac:dyDescent="0.3">
      <c r="A29" s="89"/>
      <c r="B29" s="79"/>
      <c r="C29" s="95" t="s">
        <v>138</v>
      </c>
      <c r="D29" s="83"/>
      <c r="E29" s="79"/>
      <c r="F29" s="79"/>
      <c r="G29" s="79"/>
      <c r="H29" s="79"/>
      <c r="I29" s="79"/>
      <c r="J29" s="84"/>
      <c r="K29" s="85"/>
      <c r="L29" s="85"/>
      <c r="M29" s="86"/>
      <c r="N29" s="87"/>
      <c r="O29" s="88"/>
      <c r="P29" s="89"/>
      <c r="Q29" s="89" t="s">
        <v>130</v>
      </c>
      <c r="R29" s="90" t="s">
        <v>123</v>
      </c>
      <c r="S29" s="92"/>
      <c r="T29" s="92"/>
      <c r="U29" s="92"/>
      <c r="V29" s="92"/>
      <c r="W29" s="96"/>
      <c r="X29" s="92"/>
      <c r="Y29" s="94"/>
      <c r="Z29" s="93" t="s">
        <v>137</v>
      </c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6"/>
      <c r="AL29" s="136"/>
      <c r="AM29" s="135"/>
      <c r="AN29" s="135"/>
      <c r="AO29" s="135"/>
    </row>
    <row r="30" spans="1:41" ht="14.25" customHeight="1" x14ac:dyDescent="0.3">
      <c r="A30" s="89"/>
      <c r="B30" s="79"/>
      <c r="C30" s="95" t="s">
        <v>95</v>
      </c>
      <c r="D30" s="83"/>
      <c r="E30" s="79"/>
      <c r="F30" s="79"/>
      <c r="G30" s="79"/>
      <c r="H30" s="79"/>
      <c r="I30" s="79"/>
      <c r="J30" s="84"/>
      <c r="K30" s="85"/>
      <c r="L30" s="85"/>
      <c r="M30" s="86"/>
      <c r="N30" s="87"/>
      <c r="O30" s="88"/>
      <c r="P30" s="89"/>
      <c r="Q30" s="89" t="s">
        <v>131</v>
      </c>
      <c r="R30" s="90" t="s">
        <v>116</v>
      </c>
      <c r="S30" s="92"/>
      <c r="T30" s="92"/>
      <c r="U30" s="92"/>
      <c r="V30" s="92"/>
      <c r="W30" s="96"/>
      <c r="X30" s="92"/>
      <c r="Y30" s="96"/>
      <c r="Z30" s="93" t="s">
        <v>97</v>
      </c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6"/>
      <c r="AL30" s="136"/>
      <c r="AM30" s="135"/>
      <c r="AN30" s="135"/>
      <c r="AO30" s="135"/>
    </row>
    <row r="31" spans="1:41" ht="14.25" customHeight="1" x14ac:dyDescent="0.3">
      <c r="A31" s="89"/>
      <c r="B31" s="79"/>
      <c r="C31" s="95" t="s">
        <v>139</v>
      </c>
      <c r="D31" s="83"/>
      <c r="E31" s="79"/>
      <c r="F31" s="79"/>
      <c r="G31" s="79"/>
      <c r="H31" s="79"/>
      <c r="I31" s="79"/>
      <c r="J31" s="84"/>
      <c r="K31" s="85"/>
      <c r="L31" s="85"/>
      <c r="M31" s="86"/>
      <c r="N31" s="87"/>
      <c r="O31" s="88"/>
      <c r="P31" s="89"/>
      <c r="Q31" s="89" t="s">
        <v>130</v>
      </c>
      <c r="R31" s="90" t="s">
        <v>123</v>
      </c>
      <c r="S31" s="92"/>
      <c r="T31" s="92"/>
      <c r="U31" s="92"/>
      <c r="V31" s="92" t="s">
        <v>140</v>
      </c>
      <c r="W31" s="96"/>
      <c r="X31" s="92"/>
      <c r="Y31" s="96"/>
      <c r="Z31" s="93" t="s">
        <v>102</v>
      </c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6"/>
      <c r="AL31" s="136"/>
      <c r="AM31" s="135"/>
      <c r="AN31" s="135"/>
      <c r="AO31" s="135"/>
    </row>
    <row r="32" spans="1:41" ht="7.5" customHeight="1" x14ac:dyDescent="0.25">
      <c r="R32" s="98"/>
    </row>
    <row r="33" spans="3:18" ht="15" x14ac:dyDescent="0.25">
      <c r="C33" s="95"/>
      <c r="R33" s="98"/>
    </row>
    <row r="34" spans="3:18" ht="15" x14ac:dyDescent="0.25">
      <c r="C34" s="95"/>
      <c r="R34" s="98"/>
    </row>
    <row r="35" spans="3:18" ht="15" x14ac:dyDescent="0.25">
      <c r="C35" s="95"/>
      <c r="R35" s="98"/>
    </row>
    <row r="36" spans="3:18" ht="15" x14ac:dyDescent="0.25">
      <c r="C36" s="95"/>
      <c r="R36" s="98"/>
    </row>
    <row r="37" spans="3:18" ht="15" x14ac:dyDescent="0.25">
      <c r="C37" s="95"/>
    </row>
    <row r="38" spans="3:18" ht="15" x14ac:dyDescent="0.25">
      <c r="C38" s="95"/>
    </row>
    <row r="39" spans="3:18" ht="15" x14ac:dyDescent="0.25">
      <c r="C39" s="9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abSelected="1" workbookViewId="0">
      <selection activeCell="F14" sqref="F14"/>
    </sheetView>
  </sheetViews>
  <sheetFormatPr baseColWidth="10" defaultRowHeight="15" x14ac:dyDescent="0.25"/>
  <cols>
    <col min="1" max="1" width="20.85546875" customWidth="1"/>
    <col min="2" max="3" width="4.140625" style="137" customWidth="1"/>
    <col min="4" max="4" width="21.5703125" customWidth="1"/>
    <col min="5" max="5" width="5.5703125" style="137" hidden="1" customWidth="1"/>
    <col min="6" max="6" width="4.140625" style="137" customWidth="1"/>
    <col min="7" max="7" width="4.5703125" style="137" hidden="1" customWidth="1"/>
    <col min="8" max="8" width="4.7109375" style="137" customWidth="1"/>
    <col min="9" max="9" width="5" style="138" customWidth="1"/>
    <col min="10" max="10" width="3.28515625" style="137" customWidth="1"/>
    <col min="11" max="11" width="4.28515625" style="137" customWidth="1"/>
    <col min="12" max="12" width="4.5703125" style="137" customWidth="1"/>
    <col min="13" max="13" width="5.5703125" style="137" bestFit="1" customWidth="1"/>
    <col min="14" max="14" width="5.42578125" style="139" customWidth="1"/>
    <col min="15" max="16" width="5.42578125" style="140" customWidth="1"/>
    <col min="17" max="17" width="5.85546875" style="141" hidden="1" customWidth="1"/>
    <col min="18" max="18" width="5.42578125" style="141" hidden="1" customWidth="1"/>
    <col min="19" max="19" width="5.85546875" style="141" hidden="1" customWidth="1"/>
    <col min="20" max="20" width="6" style="141" hidden="1" customWidth="1"/>
    <col min="21" max="21" width="5.5703125" style="141" hidden="1" customWidth="1"/>
    <col min="22" max="22" width="6.7109375" style="141" customWidth="1"/>
    <col min="23" max="23" width="5.7109375" style="141" customWidth="1"/>
    <col min="24" max="24" width="5.28515625" style="141" customWidth="1"/>
    <col min="25" max="27" width="5.5703125" style="141" hidden="1" customWidth="1"/>
    <col min="28" max="28" width="5.5703125" style="141" customWidth="1"/>
    <col min="29" max="29" width="5.28515625" style="141" customWidth="1"/>
    <col min="30" max="30" width="17.5703125" customWidth="1"/>
    <col min="257" max="257" width="20.85546875" customWidth="1"/>
    <col min="258" max="259" width="4.140625" customWidth="1"/>
    <col min="260" max="260" width="21.5703125" customWidth="1"/>
    <col min="261" max="261" width="0" hidden="1" customWidth="1"/>
    <col min="262" max="262" width="4.140625" customWidth="1"/>
    <col min="263" max="263" width="0" hidden="1" customWidth="1"/>
    <col min="264" max="264" width="4.7109375" customWidth="1"/>
    <col min="265" max="265" width="5" customWidth="1"/>
    <col min="266" max="266" width="3.28515625" customWidth="1"/>
    <col min="267" max="267" width="4.28515625" customWidth="1"/>
    <col min="268" max="268" width="4.5703125" customWidth="1"/>
    <col min="269" max="269" width="5.5703125" bestFit="1" customWidth="1"/>
    <col min="270" max="272" width="5.42578125" customWidth="1"/>
    <col min="273" max="277" width="0" hidden="1" customWidth="1"/>
    <col min="278" max="278" width="6.7109375" customWidth="1"/>
    <col min="279" max="279" width="5.7109375" customWidth="1"/>
    <col min="280" max="280" width="5.28515625" customWidth="1"/>
    <col min="281" max="283" width="0" hidden="1" customWidth="1"/>
    <col min="284" max="284" width="5.5703125" customWidth="1"/>
    <col min="285" max="285" width="5.28515625" customWidth="1"/>
    <col min="286" max="286" width="17.5703125" customWidth="1"/>
    <col min="513" max="513" width="20.85546875" customWidth="1"/>
    <col min="514" max="515" width="4.140625" customWidth="1"/>
    <col min="516" max="516" width="21.5703125" customWidth="1"/>
    <col min="517" max="517" width="0" hidden="1" customWidth="1"/>
    <col min="518" max="518" width="4.140625" customWidth="1"/>
    <col min="519" max="519" width="0" hidden="1" customWidth="1"/>
    <col min="520" max="520" width="4.7109375" customWidth="1"/>
    <col min="521" max="521" width="5" customWidth="1"/>
    <col min="522" max="522" width="3.28515625" customWidth="1"/>
    <col min="523" max="523" width="4.28515625" customWidth="1"/>
    <col min="524" max="524" width="4.5703125" customWidth="1"/>
    <col min="525" max="525" width="5.5703125" bestFit="1" customWidth="1"/>
    <col min="526" max="528" width="5.42578125" customWidth="1"/>
    <col min="529" max="533" width="0" hidden="1" customWidth="1"/>
    <col min="534" max="534" width="6.7109375" customWidth="1"/>
    <col min="535" max="535" width="5.7109375" customWidth="1"/>
    <col min="536" max="536" width="5.28515625" customWidth="1"/>
    <col min="537" max="539" width="0" hidden="1" customWidth="1"/>
    <col min="540" max="540" width="5.5703125" customWidth="1"/>
    <col min="541" max="541" width="5.28515625" customWidth="1"/>
    <col min="542" max="542" width="17.5703125" customWidth="1"/>
    <col min="769" max="769" width="20.85546875" customWidth="1"/>
    <col min="770" max="771" width="4.140625" customWidth="1"/>
    <col min="772" max="772" width="21.5703125" customWidth="1"/>
    <col min="773" max="773" width="0" hidden="1" customWidth="1"/>
    <col min="774" max="774" width="4.140625" customWidth="1"/>
    <col min="775" max="775" width="0" hidden="1" customWidth="1"/>
    <col min="776" max="776" width="4.7109375" customWidth="1"/>
    <col min="777" max="777" width="5" customWidth="1"/>
    <col min="778" max="778" width="3.28515625" customWidth="1"/>
    <col min="779" max="779" width="4.28515625" customWidth="1"/>
    <col min="780" max="780" width="4.5703125" customWidth="1"/>
    <col min="781" max="781" width="5.5703125" bestFit="1" customWidth="1"/>
    <col min="782" max="784" width="5.42578125" customWidth="1"/>
    <col min="785" max="789" width="0" hidden="1" customWidth="1"/>
    <col min="790" max="790" width="6.7109375" customWidth="1"/>
    <col min="791" max="791" width="5.7109375" customWidth="1"/>
    <col min="792" max="792" width="5.28515625" customWidth="1"/>
    <col min="793" max="795" width="0" hidden="1" customWidth="1"/>
    <col min="796" max="796" width="5.5703125" customWidth="1"/>
    <col min="797" max="797" width="5.28515625" customWidth="1"/>
    <col min="798" max="798" width="17.5703125" customWidth="1"/>
    <col min="1025" max="1025" width="20.85546875" customWidth="1"/>
    <col min="1026" max="1027" width="4.140625" customWidth="1"/>
    <col min="1028" max="1028" width="21.5703125" customWidth="1"/>
    <col min="1029" max="1029" width="0" hidden="1" customWidth="1"/>
    <col min="1030" max="1030" width="4.140625" customWidth="1"/>
    <col min="1031" max="1031" width="0" hidden="1" customWidth="1"/>
    <col min="1032" max="1032" width="4.7109375" customWidth="1"/>
    <col min="1033" max="1033" width="5" customWidth="1"/>
    <col min="1034" max="1034" width="3.28515625" customWidth="1"/>
    <col min="1035" max="1035" width="4.28515625" customWidth="1"/>
    <col min="1036" max="1036" width="4.5703125" customWidth="1"/>
    <col min="1037" max="1037" width="5.5703125" bestFit="1" customWidth="1"/>
    <col min="1038" max="1040" width="5.42578125" customWidth="1"/>
    <col min="1041" max="1045" width="0" hidden="1" customWidth="1"/>
    <col min="1046" max="1046" width="6.7109375" customWidth="1"/>
    <col min="1047" max="1047" width="5.7109375" customWidth="1"/>
    <col min="1048" max="1048" width="5.28515625" customWidth="1"/>
    <col min="1049" max="1051" width="0" hidden="1" customWidth="1"/>
    <col min="1052" max="1052" width="5.5703125" customWidth="1"/>
    <col min="1053" max="1053" width="5.28515625" customWidth="1"/>
    <col min="1054" max="1054" width="17.5703125" customWidth="1"/>
    <col min="1281" max="1281" width="20.85546875" customWidth="1"/>
    <col min="1282" max="1283" width="4.140625" customWidth="1"/>
    <col min="1284" max="1284" width="21.5703125" customWidth="1"/>
    <col min="1285" max="1285" width="0" hidden="1" customWidth="1"/>
    <col min="1286" max="1286" width="4.140625" customWidth="1"/>
    <col min="1287" max="1287" width="0" hidden="1" customWidth="1"/>
    <col min="1288" max="1288" width="4.7109375" customWidth="1"/>
    <col min="1289" max="1289" width="5" customWidth="1"/>
    <col min="1290" max="1290" width="3.28515625" customWidth="1"/>
    <col min="1291" max="1291" width="4.28515625" customWidth="1"/>
    <col min="1292" max="1292" width="4.5703125" customWidth="1"/>
    <col min="1293" max="1293" width="5.5703125" bestFit="1" customWidth="1"/>
    <col min="1294" max="1296" width="5.42578125" customWidth="1"/>
    <col min="1297" max="1301" width="0" hidden="1" customWidth="1"/>
    <col min="1302" max="1302" width="6.7109375" customWidth="1"/>
    <col min="1303" max="1303" width="5.7109375" customWidth="1"/>
    <col min="1304" max="1304" width="5.28515625" customWidth="1"/>
    <col min="1305" max="1307" width="0" hidden="1" customWidth="1"/>
    <col min="1308" max="1308" width="5.5703125" customWidth="1"/>
    <col min="1309" max="1309" width="5.28515625" customWidth="1"/>
    <col min="1310" max="1310" width="17.5703125" customWidth="1"/>
    <col min="1537" max="1537" width="20.85546875" customWidth="1"/>
    <col min="1538" max="1539" width="4.140625" customWidth="1"/>
    <col min="1540" max="1540" width="21.5703125" customWidth="1"/>
    <col min="1541" max="1541" width="0" hidden="1" customWidth="1"/>
    <col min="1542" max="1542" width="4.140625" customWidth="1"/>
    <col min="1543" max="1543" width="0" hidden="1" customWidth="1"/>
    <col min="1544" max="1544" width="4.7109375" customWidth="1"/>
    <col min="1545" max="1545" width="5" customWidth="1"/>
    <col min="1546" max="1546" width="3.28515625" customWidth="1"/>
    <col min="1547" max="1547" width="4.28515625" customWidth="1"/>
    <col min="1548" max="1548" width="4.5703125" customWidth="1"/>
    <col min="1549" max="1549" width="5.5703125" bestFit="1" customWidth="1"/>
    <col min="1550" max="1552" width="5.42578125" customWidth="1"/>
    <col min="1553" max="1557" width="0" hidden="1" customWidth="1"/>
    <col min="1558" max="1558" width="6.7109375" customWidth="1"/>
    <col min="1559" max="1559" width="5.7109375" customWidth="1"/>
    <col min="1560" max="1560" width="5.28515625" customWidth="1"/>
    <col min="1561" max="1563" width="0" hidden="1" customWidth="1"/>
    <col min="1564" max="1564" width="5.5703125" customWidth="1"/>
    <col min="1565" max="1565" width="5.28515625" customWidth="1"/>
    <col min="1566" max="1566" width="17.5703125" customWidth="1"/>
    <col min="1793" max="1793" width="20.85546875" customWidth="1"/>
    <col min="1794" max="1795" width="4.140625" customWidth="1"/>
    <col min="1796" max="1796" width="21.5703125" customWidth="1"/>
    <col min="1797" max="1797" width="0" hidden="1" customWidth="1"/>
    <col min="1798" max="1798" width="4.140625" customWidth="1"/>
    <col min="1799" max="1799" width="0" hidden="1" customWidth="1"/>
    <col min="1800" max="1800" width="4.7109375" customWidth="1"/>
    <col min="1801" max="1801" width="5" customWidth="1"/>
    <col min="1802" max="1802" width="3.28515625" customWidth="1"/>
    <col min="1803" max="1803" width="4.28515625" customWidth="1"/>
    <col min="1804" max="1804" width="4.5703125" customWidth="1"/>
    <col min="1805" max="1805" width="5.5703125" bestFit="1" customWidth="1"/>
    <col min="1806" max="1808" width="5.42578125" customWidth="1"/>
    <col min="1809" max="1813" width="0" hidden="1" customWidth="1"/>
    <col min="1814" max="1814" width="6.7109375" customWidth="1"/>
    <col min="1815" max="1815" width="5.7109375" customWidth="1"/>
    <col min="1816" max="1816" width="5.28515625" customWidth="1"/>
    <col min="1817" max="1819" width="0" hidden="1" customWidth="1"/>
    <col min="1820" max="1820" width="5.5703125" customWidth="1"/>
    <col min="1821" max="1821" width="5.28515625" customWidth="1"/>
    <col min="1822" max="1822" width="17.5703125" customWidth="1"/>
    <col min="2049" max="2049" width="20.85546875" customWidth="1"/>
    <col min="2050" max="2051" width="4.140625" customWidth="1"/>
    <col min="2052" max="2052" width="21.5703125" customWidth="1"/>
    <col min="2053" max="2053" width="0" hidden="1" customWidth="1"/>
    <col min="2054" max="2054" width="4.140625" customWidth="1"/>
    <col min="2055" max="2055" width="0" hidden="1" customWidth="1"/>
    <col min="2056" max="2056" width="4.7109375" customWidth="1"/>
    <col min="2057" max="2057" width="5" customWidth="1"/>
    <col min="2058" max="2058" width="3.28515625" customWidth="1"/>
    <col min="2059" max="2059" width="4.28515625" customWidth="1"/>
    <col min="2060" max="2060" width="4.5703125" customWidth="1"/>
    <col min="2061" max="2061" width="5.5703125" bestFit="1" customWidth="1"/>
    <col min="2062" max="2064" width="5.42578125" customWidth="1"/>
    <col min="2065" max="2069" width="0" hidden="1" customWidth="1"/>
    <col min="2070" max="2070" width="6.7109375" customWidth="1"/>
    <col min="2071" max="2071" width="5.7109375" customWidth="1"/>
    <col min="2072" max="2072" width="5.28515625" customWidth="1"/>
    <col min="2073" max="2075" width="0" hidden="1" customWidth="1"/>
    <col min="2076" max="2076" width="5.5703125" customWidth="1"/>
    <col min="2077" max="2077" width="5.28515625" customWidth="1"/>
    <col min="2078" max="2078" width="17.5703125" customWidth="1"/>
    <col min="2305" max="2305" width="20.85546875" customWidth="1"/>
    <col min="2306" max="2307" width="4.140625" customWidth="1"/>
    <col min="2308" max="2308" width="21.5703125" customWidth="1"/>
    <col min="2309" max="2309" width="0" hidden="1" customWidth="1"/>
    <col min="2310" max="2310" width="4.140625" customWidth="1"/>
    <col min="2311" max="2311" width="0" hidden="1" customWidth="1"/>
    <col min="2312" max="2312" width="4.7109375" customWidth="1"/>
    <col min="2313" max="2313" width="5" customWidth="1"/>
    <col min="2314" max="2314" width="3.28515625" customWidth="1"/>
    <col min="2315" max="2315" width="4.28515625" customWidth="1"/>
    <col min="2316" max="2316" width="4.5703125" customWidth="1"/>
    <col min="2317" max="2317" width="5.5703125" bestFit="1" customWidth="1"/>
    <col min="2318" max="2320" width="5.42578125" customWidth="1"/>
    <col min="2321" max="2325" width="0" hidden="1" customWidth="1"/>
    <col min="2326" max="2326" width="6.7109375" customWidth="1"/>
    <col min="2327" max="2327" width="5.7109375" customWidth="1"/>
    <col min="2328" max="2328" width="5.28515625" customWidth="1"/>
    <col min="2329" max="2331" width="0" hidden="1" customWidth="1"/>
    <col min="2332" max="2332" width="5.5703125" customWidth="1"/>
    <col min="2333" max="2333" width="5.28515625" customWidth="1"/>
    <col min="2334" max="2334" width="17.5703125" customWidth="1"/>
    <col min="2561" max="2561" width="20.85546875" customWidth="1"/>
    <col min="2562" max="2563" width="4.140625" customWidth="1"/>
    <col min="2564" max="2564" width="21.5703125" customWidth="1"/>
    <col min="2565" max="2565" width="0" hidden="1" customWidth="1"/>
    <col min="2566" max="2566" width="4.140625" customWidth="1"/>
    <col min="2567" max="2567" width="0" hidden="1" customWidth="1"/>
    <col min="2568" max="2568" width="4.7109375" customWidth="1"/>
    <col min="2569" max="2569" width="5" customWidth="1"/>
    <col min="2570" max="2570" width="3.28515625" customWidth="1"/>
    <col min="2571" max="2571" width="4.28515625" customWidth="1"/>
    <col min="2572" max="2572" width="4.5703125" customWidth="1"/>
    <col min="2573" max="2573" width="5.5703125" bestFit="1" customWidth="1"/>
    <col min="2574" max="2576" width="5.42578125" customWidth="1"/>
    <col min="2577" max="2581" width="0" hidden="1" customWidth="1"/>
    <col min="2582" max="2582" width="6.7109375" customWidth="1"/>
    <col min="2583" max="2583" width="5.7109375" customWidth="1"/>
    <col min="2584" max="2584" width="5.28515625" customWidth="1"/>
    <col min="2585" max="2587" width="0" hidden="1" customWidth="1"/>
    <col min="2588" max="2588" width="5.5703125" customWidth="1"/>
    <col min="2589" max="2589" width="5.28515625" customWidth="1"/>
    <col min="2590" max="2590" width="17.5703125" customWidth="1"/>
    <col min="2817" max="2817" width="20.85546875" customWidth="1"/>
    <col min="2818" max="2819" width="4.140625" customWidth="1"/>
    <col min="2820" max="2820" width="21.5703125" customWidth="1"/>
    <col min="2821" max="2821" width="0" hidden="1" customWidth="1"/>
    <col min="2822" max="2822" width="4.140625" customWidth="1"/>
    <col min="2823" max="2823" width="0" hidden="1" customWidth="1"/>
    <col min="2824" max="2824" width="4.7109375" customWidth="1"/>
    <col min="2825" max="2825" width="5" customWidth="1"/>
    <col min="2826" max="2826" width="3.28515625" customWidth="1"/>
    <col min="2827" max="2827" width="4.28515625" customWidth="1"/>
    <col min="2828" max="2828" width="4.5703125" customWidth="1"/>
    <col min="2829" max="2829" width="5.5703125" bestFit="1" customWidth="1"/>
    <col min="2830" max="2832" width="5.42578125" customWidth="1"/>
    <col min="2833" max="2837" width="0" hidden="1" customWidth="1"/>
    <col min="2838" max="2838" width="6.7109375" customWidth="1"/>
    <col min="2839" max="2839" width="5.7109375" customWidth="1"/>
    <col min="2840" max="2840" width="5.28515625" customWidth="1"/>
    <col min="2841" max="2843" width="0" hidden="1" customWidth="1"/>
    <col min="2844" max="2844" width="5.5703125" customWidth="1"/>
    <col min="2845" max="2845" width="5.28515625" customWidth="1"/>
    <col min="2846" max="2846" width="17.5703125" customWidth="1"/>
    <col min="3073" max="3073" width="20.85546875" customWidth="1"/>
    <col min="3074" max="3075" width="4.140625" customWidth="1"/>
    <col min="3076" max="3076" width="21.5703125" customWidth="1"/>
    <col min="3077" max="3077" width="0" hidden="1" customWidth="1"/>
    <col min="3078" max="3078" width="4.140625" customWidth="1"/>
    <col min="3079" max="3079" width="0" hidden="1" customWidth="1"/>
    <col min="3080" max="3080" width="4.7109375" customWidth="1"/>
    <col min="3081" max="3081" width="5" customWidth="1"/>
    <col min="3082" max="3082" width="3.28515625" customWidth="1"/>
    <col min="3083" max="3083" width="4.28515625" customWidth="1"/>
    <col min="3084" max="3084" width="4.5703125" customWidth="1"/>
    <col min="3085" max="3085" width="5.5703125" bestFit="1" customWidth="1"/>
    <col min="3086" max="3088" width="5.42578125" customWidth="1"/>
    <col min="3089" max="3093" width="0" hidden="1" customWidth="1"/>
    <col min="3094" max="3094" width="6.7109375" customWidth="1"/>
    <col min="3095" max="3095" width="5.7109375" customWidth="1"/>
    <col min="3096" max="3096" width="5.28515625" customWidth="1"/>
    <col min="3097" max="3099" width="0" hidden="1" customWidth="1"/>
    <col min="3100" max="3100" width="5.5703125" customWidth="1"/>
    <col min="3101" max="3101" width="5.28515625" customWidth="1"/>
    <col min="3102" max="3102" width="17.5703125" customWidth="1"/>
    <col min="3329" max="3329" width="20.85546875" customWidth="1"/>
    <col min="3330" max="3331" width="4.140625" customWidth="1"/>
    <col min="3332" max="3332" width="21.5703125" customWidth="1"/>
    <col min="3333" max="3333" width="0" hidden="1" customWidth="1"/>
    <col min="3334" max="3334" width="4.140625" customWidth="1"/>
    <col min="3335" max="3335" width="0" hidden="1" customWidth="1"/>
    <col min="3336" max="3336" width="4.7109375" customWidth="1"/>
    <col min="3337" max="3337" width="5" customWidth="1"/>
    <col min="3338" max="3338" width="3.28515625" customWidth="1"/>
    <col min="3339" max="3339" width="4.28515625" customWidth="1"/>
    <col min="3340" max="3340" width="4.5703125" customWidth="1"/>
    <col min="3341" max="3341" width="5.5703125" bestFit="1" customWidth="1"/>
    <col min="3342" max="3344" width="5.42578125" customWidth="1"/>
    <col min="3345" max="3349" width="0" hidden="1" customWidth="1"/>
    <col min="3350" max="3350" width="6.7109375" customWidth="1"/>
    <col min="3351" max="3351" width="5.7109375" customWidth="1"/>
    <col min="3352" max="3352" width="5.28515625" customWidth="1"/>
    <col min="3353" max="3355" width="0" hidden="1" customWidth="1"/>
    <col min="3356" max="3356" width="5.5703125" customWidth="1"/>
    <col min="3357" max="3357" width="5.28515625" customWidth="1"/>
    <col min="3358" max="3358" width="17.5703125" customWidth="1"/>
    <col min="3585" max="3585" width="20.85546875" customWidth="1"/>
    <col min="3586" max="3587" width="4.140625" customWidth="1"/>
    <col min="3588" max="3588" width="21.5703125" customWidth="1"/>
    <col min="3589" max="3589" width="0" hidden="1" customWidth="1"/>
    <col min="3590" max="3590" width="4.140625" customWidth="1"/>
    <col min="3591" max="3591" width="0" hidden="1" customWidth="1"/>
    <col min="3592" max="3592" width="4.7109375" customWidth="1"/>
    <col min="3593" max="3593" width="5" customWidth="1"/>
    <col min="3594" max="3594" width="3.28515625" customWidth="1"/>
    <col min="3595" max="3595" width="4.28515625" customWidth="1"/>
    <col min="3596" max="3596" width="4.5703125" customWidth="1"/>
    <col min="3597" max="3597" width="5.5703125" bestFit="1" customWidth="1"/>
    <col min="3598" max="3600" width="5.42578125" customWidth="1"/>
    <col min="3601" max="3605" width="0" hidden="1" customWidth="1"/>
    <col min="3606" max="3606" width="6.7109375" customWidth="1"/>
    <col min="3607" max="3607" width="5.7109375" customWidth="1"/>
    <col min="3608" max="3608" width="5.28515625" customWidth="1"/>
    <col min="3609" max="3611" width="0" hidden="1" customWidth="1"/>
    <col min="3612" max="3612" width="5.5703125" customWidth="1"/>
    <col min="3613" max="3613" width="5.28515625" customWidth="1"/>
    <col min="3614" max="3614" width="17.5703125" customWidth="1"/>
    <col min="3841" max="3841" width="20.85546875" customWidth="1"/>
    <col min="3842" max="3843" width="4.140625" customWidth="1"/>
    <col min="3844" max="3844" width="21.5703125" customWidth="1"/>
    <col min="3845" max="3845" width="0" hidden="1" customWidth="1"/>
    <col min="3846" max="3846" width="4.140625" customWidth="1"/>
    <col min="3847" max="3847" width="0" hidden="1" customWidth="1"/>
    <col min="3848" max="3848" width="4.7109375" customWidth="1"/>
    <col min="3849" max="3849" width="5" customWidth="1"/>
    <col min="3850" max="3850" width="3.28515625" customWidth="1"/>
    <col min="3851" max="3851" width="4.28515625" customWidth="1"/>
    <col min="3852" max="3852" width="4.5703125" customWidth="1"/>
    <col min="3853" max="3853" width="5.5703125" bestFit="1" customWidth="1"/>
    <col min="3854" max="3856" width="5.42578125" customWidth="1"/>
    <col min="3857" max="3861" width="0" hidden="1" customWidth="1"/>
    <col min="3862" max="3862" width="6.7109375" customWidth="1"/>
    <col min="3863" max="3863" width="5.7109375" customWidth="1"/>
    <col min="3864" max="3864" width="5.28515625" customWidth="1"/>
    <col min="3865" max="3867" width="0" hidden="1" customWidth="1"/>
    <col min="3868" max="3868" width="5.5703125" customWidth="1"/>
    <col min="3869" max="3869" width="5.28515625" customWidth="1"/>
    <col min="3870" max="3870" width="17.5703125" customWidth="1"/>
    <col min="4097" max="4097" width="20.85546875" customWidth="1"/>
    <col min="4098" max="4099" width="4.140625" customWidth="1"/>
    <col min="4100" max="4100" width="21.5703125" customWidth="1"/>
    <col min="4101" max="4101" width="0" hidden="1" customWidth="1"/>
    <col min="4102" max="4102" width="4.140625" customWidth="1"/>
    <col min="4103" max="4103" width="0" hidden="1" customWidth="1"/>
    <col min="4104" max="4104" width="4.7109375" customWidth="1"/>
    <col min="4105" max="4105" width="5" customWidth="1"/>
    <col min="4106" max="4106" width="3.28515625" customWidth="1"/>
    <col min="4107" max="4107" width="4.28515625" customWidth="1"/>
    <col min="4108" max="4108" width="4.5703125" customWidth="1"/>
    <col min="4109" max="4109" width="5.5703125" bestFit="1" customWidth="1"/>
    <col min="4110" max="4112" width="5.42578125" customWidth="1"/>
    <col min="4113" max="4117" width="0" hidden="1" customWidth="1"/>
    <col min="4118" max="4118" width="6.7109375" customWidth="1"/>
    <col min="4119" max="4119" width="5.7109375" customWidth="1"/>
    <col min="4120" max="4120" width="5.28515625" customWidth="1"/>
    <col min="4121" max="4123" width="0" hidden="1" customWidth="1"/>
    <col min="4124" max="4124" width="5.5703125" customWidth="1"/>
    <col min="4125" max="4125" width="5.28515625" customWidth="1"/>
    <col min="4126" max="4126" width="17.5703125" customWidth="1"/>
    <col min="4353" max="4353" width="20.85546875" customWidth="1"/>
    <col min="4354" max="4355" width="4.140625" customWidth="1"/>
    <col min="4356" max="4356" width="21.5703125" customWidth="1"/>
    <col min="4357" max="4357" width="0" hidden="1" customWidth="1"/>
    <col min="4358" max="4358" width="4.140625" customWidth="1"/>
    <col min="4359" max="4359" width="0" hidden="1" customWidth="1"/>
    <col min="4360" max="4360" width="4.7109375" customWidth="1"/>
    <col min="4361" max="4361" width="5" customWidth="1"/>
    <col min="4362" max="4362" width="3.28515625" customWidth="1"/>
    <col min="4363" max="4363" width="4.28515625" customWidth="1"/>
    <col min="4364" max="4364" width="4.5703125" customWidth="1"/>
    <col min="4365" max="4365" width="5.5703125" bestFit="1" customWidth="1"/>
    <col min="4366" max="4368" width="5.42578125" customWidth="1"/>
    <col min="4369" max="4373" width="0" hidden="1" customWidth="1"/>
    <col min="4374" max="4374" width="6.7109375" customWidth="1"/>
    <col min="4375" max="4375" width="5.7109375" customWidth="1"/>
    <col min="4376" max="4376" width="5.28515625" customWidth="1"/>
    <col min="4377" max="4379" width="0" hidden="1" customWidth="1"/>
    <col min="4380" max="4380" width="5.5703125" customWidth="1"/>
    <col min="4381" max="4381" width="5.28515625" customWidth="1"/>
    <col min="4382" max="4382" width="17.5703125" customWidth="1"/>
    <col min="4609" max="4609" width="20.85546875" customWidth="1"/>
    <col min="4610" max="4611" width="4.140625" customWidth="1"/>
    <col min="4612" max="4612" width="21.5703125" customWidth="1"/>
    <col min="4613" max="4613" width="0" hidden="1" customWidth="1"/>
    <col min="4614" max="4614" width="4.140625" customWidth="1"/>
    <col min="4615" max="4615" width="0" hidden="1" customWidth="1"/>
    <col min="4616" max="4616" width="4.7109375" customWidth="1"/>
    <col min="4617" max="4617" width="5" customWidth="1"/>
    <col min="4618" max="4618" width="3.28515625" customWidth="1"/>
    <col min="4619" max="4619" width="4.28515625" customWidth="1"/>
    <col min="4620" max="4620" width="4.5703125" customWidth="1"/>
    <col min="4621" max="4621" width="5.5703125" bestFit="1" customWidth="1"/>
    <col min="4622" max="4624" width="5.42578125" customWidth="1"/>
    <col min="4625" max="4629" width="0" hidden="1" customWidth="1"/>
    <col min="4630" max="4630" width="6.7109375" customWidth="1"/>
    <col min="4631" max="4631" width="5.7109375" customWidth="1"/>
    <col min="4632" max="4632" width="5.28515625" customWidth="1"/>
    <col min="4633" max="4635" width="0" hidden="1" customWidth="1"/>
    <col min="4636" max="4636" width="5.5703125" customWidth="1"/>
    <col min="4637" max="4637" width="5.28515625" customWidth="1"/>
    <col min="4638" max="4638" width="17.5703125" customWidth="1"/>
    <col min="4865" max="4865" width="20.85546875" customWidth="1"/>
    <col min="4866" max="4867" width="4.140625" customWidth="1"/>
    <col min="4868" max="4868" width="21.5703125" customWidth="1"/>
    <col min="4869" max="4869" width="0" hidden="1" customWidth="1"/>
    <col min="4870" max="4870" width="4.140625" customWidth="1"/>
    <col min="4871" max="4871" width="0" hidden="1" customWidth="1"/>
    <col min="4872" max="4872" width="4.7109375" customWidth="1"/>
    <col min="4873" max="4873" width="5" customWidth="1"/>
    <col min="4874" max="4874" width="3.28515625" customWidth="1"/>
    <col min="4875" max="4875" width="4.28515625" customWidth="1"/>
    <col min="4876" max="4876" width="4.5703125" customWidth="1"/>
    <col min="4877" max="4877" width="5.5703125" bestFit="1" customWidth="1"/>
    <col min="4878" max="4880" width="5.42578125" customWidth="1"/>
    <col min="4881" max="4885" width="0" hidden="1" customWidth="1"/>
    <col min="4886" max="4886" width="6.7109375" customWidth="1"/>
    <col min="4887" max="4887" width="5.7109375" customWidth="1"/>
    <col min="4888" max="4888" width="5.28515625" customWidth="1"/>
    <col min="4889" max="4891" width="0" hidden="1" customWidth="1"/>
    <col min="4892" max="4892" width="5.5703125" customWidth="1"/>
    <col min="4893" max="4893" width="5.28515625" customWidth="1"/>
    <col min="4894" max="4894" width="17.5703125" customWidth="1"/>
    <col min="5121" max="5121" width="20.85546875" customWidth="1"/>
    <col min="5122" max="5123" width="4.140625" customWidth="1"/>
    <col min="5124" max="5124" width="21.5703125" customWidth="1"/>
    <col min="5125" max="5125" width="0" hidden="1" customWidth="1"/>
    <col min="5126" max="5126" width="4.140625" customWidth="1"/>
    <col min="5127" max="5127" width="0" hidden="1" customWidth="1"/>
    <col min="5128" max="5128" width="4.7109375" customWidth="1"/>
    <col min="5129" max="5129" width="5" customWidth="1"/>
    <col min="5130" max="5130" width="3.28515625" customWidth="1"/>
    <col min="5131" max="5131" width="4.28515625" customWidth="1"/>
    <col min="5132" max="5132" width="4.5703125" customWidth="1"/>
    <col min="5133" max="5133" width="5.5703125" bestFit="1" customWidth="1"/>
    <col min="5134" max="5136" width="5.42578125" customWidth="1"/>
    <col min="5137" max="5141" width="0" hidden="1" customWidth="1"/>
    <col min="5142" max="5142" width="6.7109375" customWidth="1"/>
    <col min="5143" max="5143" width="5.7109375" customWidth="1"/>
    <col min="5144" max="5144" width="5.28515625" customWidth="1"/>
    <col min="5145" max="5147" width="0" hidden="1" customWidth="1"/>
    <col min="5148" max="5148" width="5.5703125" customWidth="1"/>
    <col min="5149" max="5149" width="5.28515625" customWidth="1"/>
    <col min="5150" max="5150" width="17.5703125" customWidth="1"/>
    <col min="5377" max="5377" width="20.85546875" customWidth="1"/>
    <col min="5378" max="5379" width="4.140625" customWidth="1"/>
    <col min="5380" max="5380" width="21.5703125" customWidth="1"/>
    <col min="5381" max="5381" width="0" hidden="1" customWidth="1"/>
    <col min="5382" max="5382" width="4.140625" customWidth="1"/>
    <col min="5383" max="5383" width="0" hidden="1" customWidth="1"/>
    <col min="5384" max="5384" width="4.7109375" customWidth="1"/>
    <col min="5385" max="5385" width="5" customWidth="1"/>
    <col min="5386" max="5386" width="3.28515625" customWidth="1"/>
    <col min="5387" max="5387" width="4.28515625" customWidth="1"/>
    <col min="5388" max="5388" width="4.5703125" customWidth="1"/>
    <col min="5389" max="5389" width="5.5703125" bestFit="1" customWidth="1"/>
    <col min="5390" max="5392" width="5.42578125" customWidth="1"/>
    <col min="5393" max="5397" width="0" hidden="1" customWidth="1"/>
    <col min="5398" max="5398" width="6.7109375" customWidth="1"/>
    <col min="5399" max="5399" width="5.7109375" customWidth="1"/>
    <col min="5400" max="5400" width="5.28515625" customWidth="1"/>
    <col min="5401" max="5403" width="0" hidden="1" customWidth="1"/>
    <col min="5404" max="5404" width="5.5703125" customWidth="1"/>
    <col min="5405" max="5405" width="5.28515625" customWidth="1"/>
    <col min="5406" max="5406" width="17.5703125" customWidth="1"/>
    <col min="5633" max="5633" width="20.85546875" customWidth="1"/>
    <col min="5634" max="5635" width="4.140625" customWidth="1"/>
    <col min="5636" max="5636" width="21.5703125" customWidth="1"/>
    <col min="5637" max="5637" width="0" hidden="1" customWidth="1"/>
    <col min="5638" max="5638" width="4.140625" customWidth="1"/>
    <col min="5639" max="5639" width="0" hidden="1" customWidth="1"/>
    <col min="5640" max="5640" width="4.7109375" customWidth="1"/>
    <col min="5641" max="5641" width="5" customWidth="1"/>
    <col min="5642" max="5642" width="3.28515625" customWidth="1"/>
    <col min="5643" max="5643" width="4.28515625" customWidth="1"/>
    <col min="5644" max="5644" width="4.5703125" customWidth="1"/>
    <col min="5645" max="5645" width="5.5703125" bestFit="1" customWidth="1"/>
    <col min="5646" max="5648" width="5.42578125" customWidth="1"/>
    <col min="5649" max="5653" width="0" hidden="1" customWidth="1"/>
    <col min="5654" max="5654" width="6.7109375" customWidth="1"/>
    <col min="5655" max="5655" width="5.7109375" customWidth="1"/>
    <col min="5656" max="5656" width="5.28515625" customWidth="1"/>
    <col min="5657" max="5659" width="0" hidden="1" customWidth="1"/>
    <col min="5660" max="5660" width="5.5703125" customWidth="1"/>
    <col min="5661" max="5661" width="5.28515625" customWidth="1"/>
    <col min="5662" max="5662" width="17.5703125" customWidth="1"/>
    <col min="5889" max="5889" width="20.85546875" customWidth="1"/>
    <col min="5890" max="5891" width="4.140625" customWidth="1"/>
    <col min="5892" max="5892" width="21.5703125" customWidth="1"/>
    <col min="5893" max="5893" width="0" hidden="1" customWidth="1"/>
    <col min="5894" max="5894" width="4.140625" customWidth="1"/>
    <col min="5895" max="5895" width="0" hidden="1" customWidth="1"/>
    <col min="5896" max="5896" width="4.7109375" customWidth="1"/>
    <col min="5897" max="5897" width="5" customWidth="1"/>
    <col min="5898" max="5898" width="3.28515625" customWidth="1"/>
    <col min="5899" max="5899" width="4.28515625" customWidth="1"/>
    <col min="5900" max="5900" width="4.5703125" customWidth="1"/>
    <col min="5901" max="5901" width="5.5703125" bestFit="1" customWidth="1"/>
    <col min="5902" max="5904" width="5.42578125" customWidth="1"/>
    <col min="5905" max="5909" width="0" hidden="1" customWidth="1"/>
    <col min="5910" max="5910" width="6.7109375" customWidth="1"/>
    <col min="5911" max="5911" width="5.7109375" customWidth="1"/>
    <col min="5912" max="5912" width="5.28515625" customWidth="1"/>
    <col min="5913" max="5915" width="0" hidden="1" customWidth="1"/>
    <col min="5916" max="5916" width="5.5703125" customWidth="1"/>
    <col min="5917" max="5917" width="5.28515625" customWidth="1"/>
    <col min="5918" max="5918" width="17.5703125" customWidth="1"/>
    <col min="6145" max="6145" width="20.85546875" customWidth="1"/>
    <col min="6146" max="6147" width="4.140625" customWidth="1"/>
    <col min="6148" max="6148" width="21.5703125" customWidth="1"/>
    <col min="6149" max="6149" width="0" hidden="1" customWidth="1"/>
    <col min="6150" max="6150" width="4.140625" customWidth="1"/>
    <col min="6151" max="6151" width="0" hidden="1" customWidth="1"/>
    <col min="6152" max="6152" width="4.7109375" customWidth="1"/>
    <col min="6153" max="6153" width="5" customWidth="1"/>
    <col min="6154" max="6154" width="3.28515625" customWidth="1"/>
    <col min="6155" max="6155" width="4.28515625" customWidth="1"/>
    <col min="6156" max="6156" width="4.5703125" customWidth="1"/>
    <col min="6157" max="6157" width="5.5703125" bestFit="1" customWidth="1"/>
    <col min="6158" max="6160" width="5.42578125" customWidth="1"/>
    <col min="6161" max="6165" width="0" hidden="1" customWidth="1"/>
    <col min="6166" max="6166" width="6.7109375" customWidth="1"/>
    <col min="6167" max="6167" width="5.7109375" customWidth="1"/>
    <col min="6168" max="6168" width="5.28515625" customWidth="1"/>
    <col min="6169" max="6171" width="0" hidden="1" customWidth="1"/>
    <col min="6172" max="6172" width="5.5703125" customWidth="1"/>
    <col min="6173" max="6173" width="5.28515625" customWidth="1"/>
    <col min="6174" max="6174" width="17.5703125" customWidth="1"/>
    <col min="6401" max="6401" width="20.85546875" customWidth="1"/>
    <col min="6402" max="6403" width="4.140625" customWidth="1"/>
    <col min="6404" max="6404" width="21.5703125" customWidth="1"/>
    <col min="6405" max="6405" width="0" hidden="1" customWidth="1"/>
    <col min="6406" max="6406" width="4.140625" customWidth="1"/>
    <col min="6407" max="6407" width="0" hidden="1" customWidth="1"/>
    <col min="6408" max="6408" width="4.7109375" customWidth="1"/>
    <col min="6409" max="6409" width="5" customWidth="1"/>
    <col min="6410" max="6410" width="3.28515625" customWidth="1"/>
    <col min="6411" max="6411" width="4.28515625" customWidth="1"/>
    <col min="6412" max="6412" width="4.5703125" customWidth="1"/>
    <col min="6413" max="6413" width="5.5703125" bestFit="1" customWidth="1"/>
    <col min="6414" max="6416" width="5.42578125" customWidth="1"/>
    <col min="6417" max="6421" width="0" hidden="1" customWidth="1"/>
    <col min="6422" max="6422" width="6.7109375" customWidth="1"/>
    <col min="6423" max="6423" width="5.7109375" customWidth="1"/>
    <col min="6424" max="6424" width="5.28515625" customWidth="1"/>
    <col min="6425" max="6427" width="0" hidden="1" customWidth="1"/>
    <col min="6428" max="6428" width="5.5703125" customWidth="1"/>
    <col min="6429" max="6429" width="5.28515625" customWidth="1"/>
    <col min="6430" max="6430" width="17.5703125" customWidth="1"/>
    <col min="6657" max="6657" width="20.85546875" customWidth="1"/>
    <col min="6658" max="6659" width="4.140625" customWidth="1"/>
    <col min="6660" max="6660" width="21.5703125" customWidth="1"/>
    <col min="6661" max="6661" width="0" hidden="1" customWidth="1"/>
    <col min="6662" max="6662" width="4.140625" customWidth="1"/>
    <col min="6663" max="6663" width="0" hidden="1" customWidth="1"/>
    <col min="6664" max="6664" width="4.7109375" customWidth="1"/>
    <col min="6665" max="6665" width="5" customWidth="1"/>
    <col min="6666" max="6666" width="3.28515625" customWidth="1"/>
    <col min="6667" max="6667" width="4.28515625" customWidth="1"/>
    <col min="6668" max="6668" width="4.5703125" customWidth="1"/>
    <col min="6669" max="6669" width="5.5703125" bestFit="1" customWidth="1"/>
    <col min="6670" max="6672" width="5.42578125" customWidth="1"/>
    <col min="6673" max="6677" width="0" hidden="1" customWidth="1"/>
    <col min="6678" max="6678" width="6.7109375" customWidth="1"/>
    <col min="6679" max="6679" width="5.7109375" customWidth="1"/>
    <col min="6680" max="6680" width="5.28515625" customWidth="1"/>
    <col min="6681" max="6683" width="0" hidden="1" customWidth="1"/>
    <col min="6684" max="6684" width="5.5703125" customWidth="1"/>
    <col min="6685" max="6685" width="5.28515625" customWidth="1"/>
    <col min="6686" max="6686" width="17.5703125" customWidth="1"/>
    <col min="6913" max="6913" width="20.85546875" customWidth="1"/>
    <col min="6914" max="6915" width="4.140625" customWidth="1"/>
    <col min="6916" max="6916" width="21.5703125" customWidth="1"/>
    <col min="6917" max="6917" width="0" hidden="1" customWidth="1"/>
    <col min="6918" max="6918" width="4.140625" customWidth="1"/>
    <col min="6919" max="6919" width="0" hidden="1" customWidth="1"/>
    <col min="6920" max="6920" width="4.7109375" customWidth="1"/>
    <col min="6921" max="6921" width="5" customWidth="1"/>
    <col min="6922" max="6922" width="3.28515625" customWidth="1"/>
    <col min="6923" max="6923" width="4.28515625" customWidth="1"/>
    <col min="6924" max="6924" width="4.5703125" customWidth="1"/>
    <col min="6925" max="6925" width="5.5703125" bestFit="1" customWidth="1"/>
    <col min="6926" max="6928" width="5.42578125" customWidth="1"/>
    <col min="6929" max="6933" width="0" hidden="1" customWidth="1"/>
    <col min="6934" max="6934" width="6.7109375" customWidth="1"/>
    <col min="6935" max="6935" width="5.7109375" customWidth="1"/>
    <col min="6936" max="6936" width="5.28515625" customWidth="1"/>
    <col min="6937" max="6939" width="0" hidden="1" customWidth="1"/>
    <col min="6940" max="6940" width="5.5703125" customWidth="1"/>
    <col min="6941" max="6941" width="5.28515625" customWidth="1"/>
    <col min="6942" max="6942" width="17.5703125" customWidth="1"/>
    <col min="7169" max="7169" width="20.85546875" customWidth="1"/>
    <col min="7170" max="7171" width="4.140625" customWidth="1"/>
    <col min="7172" max="7172" width="21.5703125" customWidth="1"/>
    <col min="7173" max="7173" width="0" hidden="1" customWidth="1"/>
    <col min="7174" max="7174" width="4.140625" customWidth="1"/>
    <col min="7175" max="7175" width="0" hidden="1" customWidth="1"/>
    <col min="7176" max="7176" width="4.7109375" customWidth="1"/>
    <col min="7177" max="7177" width="5" customWidth="1"/>
    <col min="7178" max="7178" width="3.28515625" customWidth="1"/>
    <col min="7179" max="7179" width="4.28515625" customWidth="1"/>
    <col min="7180" max="7180" width="4.5703125" customWidth="1"/>
    <col min="7181" max="7181" width="5.5703125" bestFit="1" customWidth="1"/>
    <col min="7182" max="7184" width="5.42578125" customWidth="1"/>
    <col min="7185" max="7189" width="0" hidden="1" customWidth="1"/>
    <col min="7190" max="7190" width="6.7109375" customWidth="1"/>
    <col min="7191" max="7191" width="5.7109375" customWidth="1"/>
    <col min="7192" max="7192" width="5.28515625" customWidth="1"/>
    <col min="7193" max="7195" width="0" hidden="1" customWidth="1"/>
    <col min="7196" max="7196" width="5.5703125" customWidth="1"/>
    <col min="7197" max="7197" width="5.28515625" customWidth="1"/>
    <col min="7198" max="7198" width="17.5703125" customWidth="1"/>
    <col min="7425" max="7425" width="20.85546875" customWidth="1"/>
    <col min="7426" max="7427" width="4.140625" customWidth="1"/>
    <col min="7428" max="7428" width="21.5703125" customWidth="1"/>
    <col min="7429" max="7429" width="0" hidden="1" customWidth="1"/>
    <col min="7430" max="7430" width="4.140625" customWidth="1"/>
    <col min="7431" max="7431" width="0" hidden="1" customWidth="1"/>
    <col min="7432" max="7432" width="4.7109375" customWidth="1"/>
    <col min="7433" max="7433" width="5" customWidth="1"/>
    <col min="7434" max="7434" width="3.28515625" customWidth="1"/>
    <col min="7435" max="7435" width="4.28515625" customWidth="1"/>
    <col min="7436" max="7436" width="4.5703125" customWidth="1"/>
    <col min="7437" max="7437" width="5.5703125" bestFit="1" customWidth="1"/>
    <col min="7438" max="7440" width="5.42578125" customWidth="1"/>
    <col min="7441" max="7445" width="0" hidden="1" customWidth="1"/>
    <col min="7446" max="7446" width="6.7109375" customWidth="1"/>
    <col min="7447" max="7447" width="5.7109375" customWidth="1"/>
    <col min="7448" max="7448" width="5.28515625" customWidth="1"/>
    <col min="7449" max="7451" width="0" hidden="1" customWidth="1"/>
    <col min="7452" max="7452" width="5.5703125" customWidth="1"/>
    <col min="7453" max="7453" width="5.28515625" customWidth="1"/>
    <col min="7454" max="7454" width="17.5703125" customWidth="1"/>
    <col min="7681" max="7681" width="20.85546875" customWidth="1"/>
    <col min="7682" max="7683" width="4.140625" customWidth="1"/>
    <col min="7684" max="7684" width="21.5703125" customWidth="1"/>
    <col min="7685" max="7685" width="0" hidden="1" customWidth="1"/>
    <col min="7686" max="7686" width="4.140625" customWidth="1"/>
    <col min="7687" max="7687" width="0" hidden="1" customWidth="1"/>
    <col min="7688" max="7688" width="4.7109375" customWidth="1"/>
    <col min="7689" max="7689" width="5" customWidth="1"/>
    <col min="7690" max="7690" width="3.28515625" customWidth="1"/>
    <col min="7691" max="7691" width="4.28515625" customWidth="1"/>
    <col min="7692" max="7692" width="4.5703125" customWidth="1"/>
    <col min="7693" max="7693" width="5.5703125" bestFit="1" customWidth="1"/>
    <col min="7694" max="7696" width="5.42578125" customWidth="1"/>
    <col min="7697" max="7701" width="0" hidden="1" customWidth="1"/>
    <col min="7702" max="7702" width="6.7109375" customWidth="1"/>
    <col min="7703" max="7703" width="5.7109375" customWidth="1"/>
    <col min="7704" max="7704" width="5.28515625" customWidth="1"/>
    <col min="7705" max="7707" width="0" hidden="1" customWidth="1"/>
    <col min="7708" max="7708" width="5.5703125" customWidth="1"/>
    <col min="7709" max="7709" width="5.28515625" customWidth="1"/>
    <col min="7710" max="7710" width="17.5703125" customWidth="1"/>
    <col min="7937" max="7937" width="20.85546875" customWidth="1"/>
    <col min="7938" max="7939" width="4.140625" customWidth="1"/>
    <col min="7940" max="7940" width="21.5703125" customWidth="1"/>
    <col min="7941" max="7941" width="0" hidden="1" customWidth="1"/>
    <col min="7942" max="7942" width="4.140625" customWidth="1"/>
    <col min="7943" max="7943" width="0" hidden="1" customWidth="1"/>
    <col min="7944" max="7944" width="4.7109375" customWidth="1"/>
    <col min="7945" max="7945" width="5" customWidth="1"/>
    <col min="7946" max="7946" width="3.28515625" customWidth="1"/>
    <col min="7947" max="7947" width="4.28515625" customWidth="1"/>
    <col min="7948" max="7948" width="4.5703125" customWidth="1"/>
    <col min="7949" max="7949" width="5.5703125" bestFit="1" customWidth="1"/>
    <col min="7950" max="7952" width="5.42578125" customWidth="1"/>
    <col min="7953" max="7957" width="0" hidden="1" customWidth="1"/>
    <col min="7958" max="7958" width="6.7109375" customWidth="1"/>
    <col min="7959" max="7959" width="5.7109375" customWidth="1"/>
    <col min="7960" max="7960" width="5.28515625" customWidth="1"/>
    <col min="7961" max="7963" width="0" hidden="1" customWidth="1"/>
    <col min="7964" max="7964" width="5.5703125" customWidth="1"/>
    <col min="7965" max="7965" width="5.28515625" customWidth="1"/>
    <col min="7966" max="7966" width="17.5703125" customWidth="1"/>
    <col min="8193" max="8193" width="20.85546875" customWidth="1"/>
    <col min="8194" max="8195" width="4.140625" customWidth="1"/>
    <col min="8196" max="8196" width="21.5703125" customWidth="1"/>
    <col min="8197" max="8197" width="0" hidden="1" customWidth="1"/>
    <col min="8198" max="8198" width="4.140625" customWidth="1"/>
    <col min="8199" max="8199" width="0" hidden="1" customWidth="1"/>
    <col min="8200" max="8200" width="4.7109375" customWidth="1"/>
    <col min="8201" max="8201" width="5" customWidth="1"/>
    <col min="8202" max="8202" width="3.28515625" customWidth="1"/>
    <col min="8203" max="8203" width="4.28515625" customWidth="1"/>
    <col min="8204" max="8204" width="4.5703125" customWidth="1"/>
    <col min="8205" max="8205" width="5.5703125" bestFit="1" customWidth="1"/>
    <col min="8206" max="8208" width="5.42578125" customWidth="1"/>
    <col min="8209" max="8213" width="0" hidden="1" customWidth="1"/>
    <col min="8214" max="8214" width="6.7109375" customWidth="1"/>
    <col min="8215" max="8215" width="5.7109375" customWidth="1"/>
    <col min="8216" max="8216" width="5.28515625" customWidth="1"/>
    <col min="8217" max="8219" width="0" hidden="1" customWidth="1"/>
    <col min="8220" max="8220" width="5.5703125" customWidth="1"/>
    <col min="8221" max="8221" width="5.28515625" customWidth="1"/>
    <col min="8222" max="8222" width="17.5703125" customWidth="1"/>
    <col min="8449" max="8449" width="20.85546875" customWidth="1"/>
    <col min="8450" max="8451" width="4.140625" customWidth="1"/>
    <col min="8452" max="8452" width="21.5703125" customWidth="1"/>
    <col min="8453" max="8453" width="0" hidden="1" customWidth="1"/>
    <col min="8454" max="8454" width="4.140625" customWidth="1"/>
    <col min="8455" max="8455" width="0" hidden="1" customWidth="1"/>
    <col min="8456" max="8456" width="4.7109375" customWidth="1"/>
    <col min="8457" max="8457" width="5" customWidth="1"/>
    <col min="8458" max="8458" width="3.28515625" customWidth="1"/>
    <col min="8459" max="8459" width="4.28515625" customWidth="1"/>
    <col min="8460" max="8460" width="4.5703125" customWidth="1"/>
    <col min="8461" max="8461" width="5.5703125" bestFit="1" customWidth="1"/>
    <col min="8462" max="8464" width="5.42578125" customWidth="1"/>
    <col min="8465" max="8469" width="0" hidden="1" customWidth="1"/>
    <col min="8470" max="8470" width="6.7109375" customWidth="1"/>
    <col min="8471" max="8471" width="5.7109375" customWidth="1"/>
    <col min="8472" max="8472" width="5.28515625" customWidth="1"/>
    <col min="8473" max="8475" width="0" hidden="1" customWidth="1"/>
    <col min="8476" max="8476" width="5.5703125" customWidth="1"/>
    <col min="8477" max="8477" width="5.28515625" customWidth="1"/>
    <col min="8478" max="8478" width="17.5703125" customWidth="1"/>
    <col min="8705" max="8705" width="20.85546875" customWidth="1"/>
    <col min="8706" max="8707" width="4.140625" customWidth="1"/>
    <col min="8708" max="8708" width="21.5703125" customWidth="1"/>
    <col min="8709" max="8709" width="0" hidden="1" customWidth="1"/>
    <col min="8710" max="8710" width="4.140625" customWidth="1"/>
    <col min="8711" max="8711" width="0" hidden="1" customWidth="1"/>
    <col min="8712" max="8712" width="4.7109375" customWidth="1"/>
    <col min="8713" max="8713" width="5" customWidth="1"/>
    <col min="8714" max="8714" width="3.28515625" customWidth="1"/>
    <col min="8715" max="8715" width="4.28515625" customWidth="1"/>
    <col min="8716" max="8716" width="4.5703125" customWidth="1"/>
    <col min="8717" max="8717" width="5.5703125" bestFit="1" customWidth="1"/>
    <col min="8718" max="8720" width="5.42578125" customWidth="1"/>
    <col min="8721" max="8725" width="0" hidden="1" customWidth="1"/>
    <col min="8726" max="8726" width="6.7109375" customWidth="1"/>
    <col min="8727" max="8727" width="5.7109375" customWidth="1"/>
    <col min="8728" max="8728" width="5.28515625" customWidth="1"/>
    <col min="8729" max="8731" width="0" hidden="1" customWidth="1"/>
    <col min="8732" max="8732" width="5.5703125" customWidth="1"/>
    <col min="8733" max="8733" width="5.28515625" customWidth="1"/>
    <col min="8734" max="8734" width="17.5703125" customWidth="1"/>
    <col min="8961" max="8961" width="20.85546875" customWidth="1"/>
    <col min="8962" max="8963" width="4.140625" customWidth="1"/>
    <col min="8964" max="8964" width="21.5703125" customWidth="1"/>
    <col min="8965" max="8965" width="0" hidden="1" customWidth="1"/>
    <col min="8966" max="8966" width="4.140625" customWidth="1"/>
    <col min="8967" max="8967" width="0" hidden="1" customWidth="1"/>
    <col min="8968" max="8968" width="4.7109375" customWidth="1"/>
    <col min="8969" max="8969" width="5" customWidth="1"/>
    <col min="8970" max="8970" width="3.28515625" customWidth="1"/>
    <col min="8971" max="8971" width="4.28515625" customWidth="1"/>
    <col min="8972" max="8972" width="4.5703125" customWidth="1"/>
    <col min="8973" max="8973" width="5.5703125" bestFit="1" customWidth="1"/>
    <col min="8974" max="8976" width="5.42578125" customWidth="1"/>
    <col min="8977" max="8981" width="0" hidden="1" customWidth="1"/>
    <col min="8982" max="8982" width="6.7109375" customWidth="1"/>
    <col min="8983" max="8983" width="5.7109375" customWidth="1"/>
    <col min="8984" max="8984" width="5.28515625" customWidth="1"/>
    <col min="8985" max="8987" width="0" hidden="1" customWidth="1"/>
    <col min="8988" max="8988" width="5.5703125" customWidth="1"/>
    <col min="8989" max="8989" width="5.28515625" customWidth="1"/>
    <col min="8990" max="8990" width="17.5703125" customWidth="1"/>
    <col min="9217" max="9217" width="20.85546875" customWidth="1"/>
    <col min="9218" max="9219" width="4.140625" customWidth="1"/>
    <col min="9220" max="9220" width="21.5703125" customWidth="1"/>
    <col min="9221" max="9221" width="0" hidden="1" customWidth="1"/>
    <col min="9222" max="9222" width="4.140625" customWidth="1"/>
    <col min="9223" max="9223" width="0" hidden="1" customWidth="1"/>
    <col min="9224" max="9224" width="4.7109375" customWidth="1"/>
    <col min="9225" max="9225" width="5" customWidth="1"/>
    <col min="9226" max="9226" width="3.28515625" customWidth="1"/>
    <col min="9227" max="9227" width="4.28515625" customWidth="1"/>
    <col min="9228" max="9228" width="4.5703125" customWidth="1"/>
    <col min="9229" max="9229" width="5.5703125" bestFit="1" customWidth="1"/>
    <col min="9230" max="9232" width="5.42578125" customWidth="1"/>
    <col min="9233" max="9237" width="0" hidden="1" customWidth="1"/>
    <col min="9238" max="9238" width="6.7109375" customWidth="1"/>
    <col min="9239" max="9239" width="5.7109375" customWidth="1"/>
    <col min="9240" max="9240" width="5.28515625" customWidth="1"/>
    <col min="9241" max="9243" width="0" hidden="1" customWidth="1"/>
    <col min="9244" max="9244" width="5.5703125" customWidth="1"/>
    <col min="9245" max="9245" width="5.28515625" customWidth="1"/>
    <col min="9246" max="9246" width="17.5703125" customWidth="1"/>
    <col min="9473" max="9473" width="20.85546875" customWidth="1"/>
    <col min="9474" max="9475" width="4.140625" customWidth="1"/>
    <col min="9476" max="9476" width="21.5703125" customWidth="1"/>
    <col min="9477" max="9477" width="0" hidden="1" customWidth="1"/>
    <col min="9478" max="9478" width="4.140625" customWidth="1"/>
    <col min="9479" max="9479" width="0" hidden="1" customWidth="1"/>
    <col min="9480" max="9480" width="4.7109375" customWidth="1"/>
    <col min="9481" max="9481" width="5" customWidth="1"/>
    <col min="9482" max="9482" width="3.28515625" customWidth="1"/>
    <col min="9483" max="9483" width="4.28515625" customWidth="1"/>
    <col min="9484" max="9484" width="4.5703125" customWidth="1"/>
    <col min="9485" max="9485" width="5.5703125" bestFit="1" customWidth="1"/>
    <col min="9486" max="9488" width="5.42578125" customWidth="1"/>
    <col min="9489" max="9493" width="0" hidden="1" customWidth="1"/>
    <col min="9494" max="9494" width="6.7109375" customWidth="1"/>
    <col min="9495" max="9495" width="5.7109375" customWidth="1"/>
    <col min="9496" max="9496" width="5.28515625" customWidth="1"/>
    <col min="9497" max="9499" width="0" hidden="1" customWidth="1"/>
    <col min="9500" max="9500" width="5.5703125" customWidth="1"/>
    <col min="9501" max="9501" width="5.28515625" customWidth="1"/>
    <col min="9502" max="9502" width="17.5703125" customWidth="1"/>
    <col min="9729" max="9729" width="20.85546875" customWidth="1"/>
    <col min="9730" max="9731" width="4.140625" customWidth="1"/>
    <col min="9732" max="9732" width="21.5703125" customWidth="1"/>
    <col min="9733" max="9733" width="0" hidden="1" customWidth="1"/>
    <col min="9734" max="9734" width="4.140625" customWidth="1"/>
    <col min="9735" max="9735" width="0" hidden="1" customWidth="1"/>
    <col min="9736" max="9736" width="4.7109375" customWidth="1"/>
    <col min="9737" max="9737" width="5" customWidth="1"/>
    <col min="9738" max="9738" width="3.28515625" customWidth="1"/>
    <col min="9739" max="9739" width="4.28515625" customWidth="1"/>
    <col min="9740" max="9740" width="4.5703125" customWidth="1"/>
    <col min="9741" max="9741" width="5.5703125" bestFit="1" customWidth="1"/>
    <col min="9742" max="9744" width="5.42578125" customWidth="1"/>
    <col min="9745" max="9749" width="0" hidden="1" customWidth="1"/>
    <col min="9750" max="9750" width="6.7109375" customWidth="1"/>
    <col min="9751" max="9751" width="5.7109375" customWidth="1"/>
    <col min="9752" max="9752" width="5.28515625" customWidth="1"/>
    <col min="9753" max="9755" width="0" hidden="1" customWidth="1"/>
    <col min="9756" max="9756" width="5.5703125" customWidth="1"/>
    <col min="9757" max="9757" width="5.28515625" customWidth="1"/>
    <col min="9758" max="9758" width="17.5703125" customWidth="1"/>
    <col min="9985" max="9985" width="20.85546875" customWidth="1"/>
    <col min="9986" max="9987" width="4.140625" customWidth="1"/>
    <col min="9988" max="9988" width="21.5703125" customWidth="1"/>
    <col min="9989" max="9989" width="0" hidden="1" customWidth="1"/>
    <col min="9990" max="9990" width="4.140625" customWidth="1"/>
    <col min="9991" max="9991" width="0" hidden="1" customWidth="1"/>
    <col min="9992" max="9992" width="4.7109375" customWidth="1"/>
    <col min="9993" max="9993" width="5" customWidth="1"/>
    <col min="9994" max="9994" width="3.28515625" customWidth="1"/>
    <col min="9995" max="9995" width="4.28515625" customWidth="1"/>
    <col min="9996" max="9996" width="4.5703125" customWidth="1"/>
    <col min="9997" max="9997" width="5.5703125" bestFit="1" customWidth="1"/>
    <col min="9998" max="10000" width="5.42578125" customWidth="1"/>
    <col min="10001" max="10005" width="0" hidden="1" customWidth="1"/>
    <col min="10006" max="10006" width="6.7109375" customWidth="1"/>
    <col min="10007" max="10007" width="5.7109375" customWidth="1"/>
    <col min="10008" max="10008" width="5.28515625" customWidth="1"/>
    <col min="10009" max="10011" width="0" hidden="1" customWidth="1"/>
    <col min="10012" max="10012" width="5.5703125" customWidth="1"/>
    <col min="10013" max="10013" width="5.28515625" customWidth="1"/>
    <col min="10014" max="10014" width="17.5703125" customWidth="1"/>
    <col min="10241" max="10241" width="20.85546875" customWidth="1"/>
    <col min="10242" max="10243" width="4.140625" customWidth="1"/>
    <col min="10244" max="10244" width="21.5703125" customWidth="1"/>
    <col min="10245" max="10245" width="0" hidden="1" customWidth="1"/>
    <col min="10246" max="10246" width="4.140625" customWidth="1"/>
    <col min="10247" max="10247" width="0" hidden="1" customWidth="1"/>
    <col min="10248" max="10248" width="4.7109375" customWidth="1"/>
    <col min="10249" max="10249" width="5" customWidth="1"/>
    <col min="10250" max="10250" width="3.28515625" customWidth="1"/>
    <col min="10251" max="10251" width="4.28515625" customWidth="1"/>
    <col min="10252" max="10252" width="4.5703125" customWidth="1"/>
    <col min="10253" max="10253" width="5.5703125" bestFit="1" customWidth="1"/>
    <col min="10254" max="10256" width="5.42578125" customWidth="1"/>
    <col min="10257" max="10261" width="0" hidden="1" customWidth="1"/>
    <col min="10262" max="10262" width="6.7109375" customWidth="1"/>
    <col min="10263" max="10263" width="5.7109375" customWidth="1"/>
    <col min="10264" max="10264" width="5.28515625" customWidth="1"/>
    <col min="10265" max="10267" width="0" hidden="1" customWidth="1"/>
    <col min="10268" max="10268" width="5.5703125" customWidth="1"/>
    <col min="10269" max="10269" width="5.28515625" customWidth="1"/>
    <col min="10270" max="10270" width="17.5703125" customWidth="1"/>
    <col min="10497" max="10497" width="20.85546875" customWidth="1"/>
    <col min="10498" max="10499" width="4.140625" customWidth="1"/>
    <col min="10500" max="10500" width="21.5703125" customWidth="1"/>
    <col min="10501" max="10501" width="0" hidden="1" customWidth="1"/>
    <col min="10502" max="10502" width="4.140625" customWidth="1"/>
    <col min="10503" max="10503" width="0" hidden="1" customWidth="1"/>
    <col min="10504" max="10504" width="4.7109375" customWidth="1"/>
    <col min="10505" max="10505" width="5" customWidth="1"/>
    <col min="10506" max="10506" width="3.28515625" customWidth="1"/>
    <col min="10507" max="10507" width="4.28515625" customWidth="1"/>
    <col min="10508" max="10508" width="4.5703125" customWidth="1"/>
    <col min="10509" max="10509" width="5.5703125" bestFit="1" customWidth="1"/>
    <col min="10510" max="10512" width="5.42578125" customWidth="1"/>
    <col min="10513" max="10517" width="0" hidden="1" customWidth="1"/>
    <col min="10518" max="10518" width="6.7109375" customWidth="1"/>
    <col min="10519" max="10519" width="5.7109375" customWidth="1"/>
    <col min="10520" max="10520" width="5.28515625" customWidth="1"/>
    <col min="10521" max="10523" width="0" hidden="1" customWidth="1"/>
    <col min="10524" max="10524" width="5.5703125" customWidth="1"/>
    <col min="10525" max="10525" width="5.28515625" customWidth="1"/>
    <col min="10526" max="10526" width="17.5703125" customWidth="1"/>
    <col min="10753" max="10753" width="20.85546875" customWidth="1"/>
    <col min="10754" max="10755" width="4.140625" customWidth="1"/>
    <col min="10756" max="10756" width="21.5703125" customWidth="1"/>
    <col min="10757" max="10757" width="0" hidden="1" customWidth="1"/>
    <col min="10758" max="10758" width="4.140625" customWidth="1"/>
    <col min="10759" max="10759" width="0" hidden="1" customWidth="1"/>
    <col min="10760" max="10760" width="4.7109375" customWidth="1"/>
    <col min="10761" max="10761" width="5" customWidth="1"/>
    <col min="10762" max="10762" width="3.28515625" customWidth="1"/>
    <col min="10763" max="10763" width="4.28515625" customWidth="1"/>
    <col min="10764" max="10764" width="4.5703125" customWidth="1"/>
    <col min="10765" max="10765" width="5.5703125" bestFit="1" customWidth="1"/>
    <col min="10766" max="10768" width="5.42578125" customWidth="1"/>
    <col min="10769" max="10773" width="0" hidden="1" customWidth="1"/>
    <col min="10774" max="10774" width="6.7109375" customWidth="1"/>
    <col min="10775" max="10775" width="5.7109375" customWidth="1"/>
    <col min="10776" max="10776" width="5.28515625" customWidth="1"/>
    <col min="10777" max="10779" width="0" hidden="1" customWidth="1"/>
    <col min="10780" max="10780" width="5.5703125" customWidth="1"/>
    <col min="10781" max="10781" width="5.28515625" customWidth="1"/>
    <col min="10782" max="10782" width="17.5703125" customWidth="1"/>
    <col min="11009" max="11009" width="20.85546875" customWidth="1"/>
    <col min="11010" max="11011" width="4.140625" customWidth="1"/>
    <col min="11012" max="11012" width="21.5703125" customWidth="1"/>
    <col min="11013" max="11013" width="0" hidden="1" customWidth="1"/>
    <col min="11014" max="11014" width="4.140625" customWidth="1"/>
    <col min="11015" max="11015" width="0" hidden="1" customWidth="1"/>
    <col min="11016" max="11016" width="4.7109375" customWidth="1"/>
    <col min="11017" max="11017" width="5" customWidth="1"/>
    <col min="11018" max="11018" width="3.28515625" customWidth="1"/>
    <col min="11019" max="11019" width="4.28515625" customWidth="1"/>
    <col min="11020" max="11020" width="4.5703125" customWidth="1"/>
    <col min="11021" max="11021" width="5.5703125" bestFit="1" customWidth="1"/>
    <col min="11022" max="11024" width="5.42578125" customWidth="1"/>
    <col min="11025" max="11029" width="0" hidden="1" customWidth="1"/>
    <col min="11030" max="11030" width="6.7109375" customWidth="1"/>
    <col min="11031" max="11031" width="5.7109375" customWidth="1"/>
    <col min="11032" max="11032" width="5.28515625" customWidth="1"/>
    <col min="11033" max="11035" width="0" hidden="1" customWidth="1"/>
    <col min="11036" max="11036" width="5.5703125" customWidth="1"/>
    <col min="11037" max="11037" width="5.28515625" customWidth="1"/>
    <col min="11038" max="11038" width="17.5703125" customWidth="1"/>
    <col min="11265" max="11265" width="20.85546875" customWidth="1"/>
    <col min="11266" max="11267" width="4.140625" customWidth="1"/>
    <col min="11268" max="11268" width="21.5703125" customWidth="1"/>
    <col min="11269" max="11269" width="0" hidden="1" customWidth="1"/>
    <col min="11270" max="11270" width="4.140625" customWidth="1"/>
    <col min="11271" max="11271" width="0" hidden="1" customWidth="1"/>
    <col min="11272" max="11272" width="4.7109375" customWidth="1"/>
    <col min="11273" max="11273" width="5" customWidth="1"/>
    <col min="11274" max="11274" width="3.28515625" customWidth="1"/>
    <col min="11275" max="11275" width="4.28515625" customWidth="1"/>
    <col min="11276" max="11276" width="4.5703125" customWidth="1"/>
    <col min="11277" max="11277" width="5.5703125" bestFit="1" customWidth="1"/>
    <col min="11278" max="11280" width="5.42578125" customWidth="1"/>
    <col min="11281" max="11285" width="0" hidden="1" customWidth="1"/>
    <col min="11286" max="11286" width="6.7109375" customWidth="1"/>
    <col min="11287" max="11287" width="5.7109375" customWidth="1"/>
    <col min="11288" max="11288" width="5.28515625" customWidth="1"/>
    <col min="11289" max="11291" width="0" hidden="1" customWidth="1"/>
    <col min="11292" max="11292" width="5.5703125" customWidth="1"/>
    <col min="11293" max="11293" width="5.28515625" customWidth="1"/>
    <col min="11294" max="11294" width="17.5703125" customWidth="1"/>
    <col min="11521" max="11521" width="20.85546875" customWidth="1"/>
    <col min="11522" max="11523" width="4.140625" customWidth="1"/>
    <col min="11524" max="11524" width="21.5703125" customWidth="1"/>
    <col min="11525" max="11525" width="0" hidden="1" customWidth="1"/>
    <col min="11526" max="11526" width="4.140625" customWidth="1"/>
    <col min="11527" max="11527" width="0" hidden="1" customWidth="1"/>
    <col min="11528" max="11528" width="4.7109375" customWidth="1"/>
    <col min="11529" max="11529" width="5" customWidth="1"/>
    <col min="11530" max="11530" width="3.28515625" customWidth="1"/>
    <col min="11531" max="11531" width="4.28515625" customWidth="1"/>
    <col min="11532" max="11532" width="4.5703125" customWidth="1"/>
    <col min="11533" max="11533" width="5.5703125" bestFit="1" customWidth="1"/>
    <col min="11534" max="11536" width="5.42578125" customWidth="1"/>
    <col min="11537" max="11541" width="0" hidden="1" customWidth="1"/>
    <col min="11542" max="11542" width="6.7109375" customWidth="1"/>
    <col min="11543" max="11543" width="5.7109375" customWidth="1"/>
    <col min="11544" max="11544" width="5.28515625" customWidth="1"/>
    <col min="11545" max="11547" width="0" hidden="1" customWidth="1"/>
    <col min="11548" max="11548" width="5.5703125" customWidth="1"/>
    <col min="11549" max="11549" width="5.28515625" customWidth="1"/>
    <col min="11550" max="11550" width="17.5703125" customWidth="1"/>
    <col min="11777" max="11777" width="20.85546875" customWidth="1"/>
    <col min="11778" max="11779" width="4.140625" customWidth="1"/>
    <col min="11780" max="11780" width="21.5703125" customWidth="1"/>
    <col min="11781" max="11781" width="0" hidden="1" customWidth="1"/>
    <col min="11782" max="11782" width="4.140625" customWidth="1"/>
    <col min="11783" max="11783" width="0" hidden="1" customWidth="1"/>
    <col min="11784" max="11784" width="4.7109375" customWidth="1"/>
    <col min="11785" max="11785" width="5" customWidth="1"/>
    <col min="11786" max="11786" width="3.28515625" customWidth="1"/>
    <col min="11787" max="11787" width="4.28515625" customWidth="1"/>
    <col min="11788" max="11788" width="4.5703125" customWidth="1"/>
    <col min="11789" max="11789" width="5.5703125" bestFit="1" customWidth="1"/>
    <col min="11790" max="11792" width="5.42578125" customWidth="1"/>
    <col min="11793" max="11797" width="0" hidden="1" customWidth="1"/>
    <col min="11798" max="11798" width="6.7109375" customWidth="1"/>
    <col min="11799" max="11799" width="5.7109375" customWidth="1"/>
    <col min="11800" max="11800" width="5.28515625" customWidth="1"/>
    <col min="11801" max="11803" width="0" hidden="1" customWidth="1"/>
    <col min="11804" max="11804" width="5.5703125" customWidth="1"/>
    <col min="11805" max="11805" width="5.28515625" customWidth="1"/>
    <col min="11806" max="11806" width="17.5703125" customWidth="1"/>
    <col min="12033" max="12033" width="20.85546875" customWidth="1"/>
    <col min="12034" max="12035" width="4.140625" customWidth="1"/>
    <col min="12036" max="12036" width="21.5703125" customWidth="1"/>
    <col min="12037" max="12037" width="0" hidden="1" customWidth="1"/>
    <col min="12038" max="12038" width="4.140625" customWidth="1"/>
    <col min="12039" max="12039" width="0" hidden="1" customWidth="1"/>
    <col min="12040" max="12040" width="4.7109375" customWidth="1"/>
    <col min="12041" max="12041" width="5" customWidth="1"/>
    <col min="12042" max="12042" width="3.28515625" customWidth="1"/>
    <col min="12043" max="12043" width="4.28515625" customWidth="1"/>
    <col min="12044" max="12044" width="4.5703125" customWidth="1"/>
    <col min="12045" max="12045" width="5.5703125" bestFit="1" customWidth="1"/>
    <col min="12046" max="12048" width="5.42578125" customWidth="1"/>
    <col min="12049" max="12053" width="0" hidden="1" customWidth="1"/>
    <col min="12054" max="12054" width="6.7109375" customWidth="1"/>
    <col min="12055" max="12055" width="5.7109375" customWidth="1"/>
    <col min="12056" max="12056" width="5.28515625" customWidth="1"/>
    <col min="12057" max="12059" width="0" hidden="1" customWidth="1"/>
    <col min="12060" max="12060" width="5.5703125" customWidth="1"/>
    <col min="12061" max="12061" width="5.28515625" customWidth="1"/>
    <col min="12062" max="12062" width="17.5703125" customWidth="1"/>
    <col min="12289" max="12289" width="20.85546875" customWidth="1"/>
    <col min="12290" max="12291" width="4.140625" customWidth="1"/>
    <col min="12292" max="12292" width="21.5703125" customWidth="1"/>
    <col min="12293" max="12293" width="0" hidden="1" customWidth="1"/>
    <col min="12294" max="12294" width="4.140625" customWidth="1"/>
    <col min="12295" max="12295" width="0" hidden="1" customWidth="1"/>
    <col min="12296" max="12296" width="4.7109375" customWidth="1"/>
    <col min="12297" max="12297" width="5" customWidth="1"/>
    <col min="12298" max="12298" width="3.28515625" customWidth="1"/>
    <col min="12299" max="12299" width="4.28515625" customWidth="1"/>
    <col min="12300" max="12300" width="4.5703125" customWidth="1"/>
    <col min="12301" max="12301" width="5.5703125" bestFit="1" customWidth="1"/>
    <col min="12302" max="12304" width="5.42578125" customWidth="1"/>
    <col min="12305" max="12309" width="0" hidden="1" customWidth="1"/>
    <col min="12310" max="12310" width="6.7109375" customWidth="1"/>
    <col min="12311" max="12311" width="5.7109375" customWidth="1"/>
    <col min="12312" max="12312" width="5.28515625" customWidth="1"/>
    <col min="12313" max="12315" width="0" hidden="1" customWidth="1"/>
    <col min="12316" max="12316" width="5.5703125" customWidth="1"/>
    <col min="12317" max="12317" width="5.28515625" customWidth="1"/>
    <col min="12318" max="12318" width="17.5703125" customWidth="1"/>
    <col min="12545" max="12545" width="20.85546875" customWidth="1"/>
    <col min="12546" max="12547" width="4.140625" customWidth="1"/>
    <col min="12548" max="12548" width="21.5703125" customWidth="1"/>
    <col min="12549" max="12549" width="0" hidden="1" customWidth="1"/>
    <col min="12550" max="12550" width="4.140625" customWidth="1"/>
    <col min="12551" max="12551" width="0" hidden="1" customWidth="1"/>
    <col min="12552" max="12552" width="4.7109375" customWidth="1"/>
    <col min="12553" max="12553" width="5" customWidth="1"/>
    <col min="12554" max="12554" width="3.28515625" customWidth="1"/>
    <col min="12555" max="12555" width="4.28515625" customWidth="1"/>
    <col min="12556" max="12556" width="4.5703125" customWidth="1"/>
    <col min="12557" max="12557" width="5.5703125" bestFit="1" customWidth="1"/>
    <col min="12558" max="12560" width="5.42578125" customWidth="1"/>
    <col min="12561" max="12565" width="0" hidden="1" customWidth="1"/>
    <col min="12566" max="12566" width="6.7109375" customWidth="1"/>
    <col min="12567" max="12567" width="5.7109375" customWidth="1"/>
    <col min="12568" max="12568" width="5.28515625" customWidth="1"/>
    <col min="12569" max="12571" width="0" hidden="1" customWidth="1"/>
    <col min="12572" max="12572" width="5.5703125" customWidth="1"/>
    <col min="12573" max="12573" width="5.28515625" customWidth="1"/>
    <col min="12574" max="12574" width="17.5703125" customWidth="1"/>
    <col min="12801" max="12801" width="20.85546875" customWidth="1"/>
    <col min="12802" max="12803" width="4.140625" customWidth="1"/>
    <col min="12804" max="12804" width="21.5703125" customWidth="1"/>
    <col min="12805" max="12805" width="0" hidden="1" customWidth="1"/>
    <col min="12806" max="12806" width="4.140625" customWidth="1"/>
    <col min="12807" max="12807" width="0" hidden="1" customWidth="1"/>
    <col min="12808" max="12808" width="4.7109375" customWidth="1"/>
    <col min="12809" max="12809" width="5" customWidth="1"/>
    <col min="12810" max="12810" width="3.28515625" customWidth="1"/>
    <col min="12811" max="12811" width="4.28515625" customWidth="1"/>
    <col min="12812" max="12812" width="4.5703125" customWidth="1"/>
    <col min="12813" max="12813" width="5.5703125" bestFit="1" customWidth="1"/>
    <col min="12814" max="12816" width="5.42578125" customWidth="1"/>
    <col min="12817" max="12821" width="0" hidden="1" customWidth="1"/>
    <col min="12822" max="12822" width="6.7109375" customWidth="1"/>
    <col min="12823" max="12823" width="5.7109375" customWidth="1"/>
    <col min="12824" max="12824" width="5.28515625" customWidth="1"/>
    <col min="12825" max="12827" width="0" hidden="1" customWidth="1"/>
    <col min="12828" max="12828" width="5.5703125" customWidth="1"/>
    <col min="12829" max="12829" width="5.28515625" customWidth="1"/>
    <col min="12830" max="12830" width="17.5703125" customWidth="1"/>
    <col min="13057" max="13057" width="20.85546875" customWidth="1"/>
    <col min="13058" max="13059" width="4.140625" customWidth="1"/>
    <col min="13060" max="13060" width="21.5703125" customWidth="1"/>
    <col min="13061" max="13061" width="0" hidden="1" customWidth="1"/>
    <col min="13062" max="13062" width="4.140625" customWidth="1"/>
    <col min="13063" max="13063" width="0" hidden="1" customWidth="1"/>
    <col min="13064" max="13064" width="4.7109375" customWidth="1"/>
    <col min="13065" max="13065" width="5" customWidth="1"/>
    <col min="13066" max="13066" width="3.28515625" customWidth="1"/>
    <col min="13067" max="13067" width="4.28515625" customWidth="1"/>
    <col min="13068" max="13068" width="4.5703125" customWidth="1"/>
    <col min="13069" max="13069" width="5.5703125" bestFit="1" customWidth="1"/>
    <col min="13070" max="13072" width="5.42578125" customWidth="1"/>
    <col min="13073" max="13077" width="0" hidden="1" customWidth="1"/>
    <col min="13078" max="13078" width="6.7109375" customWidth="1"/>
    <col min="13079" max="13079" width="5.7109375" customWidth="1"/>
    <col min="13080" max="13080" width="5.28515625" customWidth="1"/>
    <col min="13081" max="13083" width="0" hidden="1" customWidth="1"/>
    <col min="13084" max="13084" width="5.5703125" customWidth="1"/>
    <col min="13085" max="13085" width="5.28515625" customWidth="1"/>
    <col min="13086" max="13086" width="17.5703125" customWidth="1"/>
    <col min="13313" max="13313" width="20.85546875" customWidth="1"/>
    <col min="13314" max="13315" width="4.140625" customWidth="1"/>
    <col min="13316" max="13316" width="21.5703125" customWidth="1"/>
    <col min="13317" max="13317" width="0" hidden="1" customWidth="1"/>
    <col min="13318" max="13318" width="4.140625" customWidth="1"/>
    <col min="13319" max="13319" width="0" hidden="1" customWidth="1"/>
    <col min="13320" max="13320" width="4.7109375" customWidth="1"/>
    <col min="13321" max="13321" width="5" customWidth="1"/>
    <col min="13322" max="13322" width="3.28515625" customWidth="1"/>
    <col min="13323" max="13323" width="4.28515625" customWidth="1"/>
    <col min="13324" max="13324" width="4.5703125" customWidth="1"/>
    <col min="13325" max="13325" width="5.5703125" bestFit="1" customWidth="1"/>
    <col min="13326" max="13328" width="5.42578125" customWidth="1"/>
    <col min="13329" max="13333" width="0" hidden="1" customWidth="1"/>
    <col min="13334" max="13334" width="6.7109375" customWidth="1"/>
    <col min="13335" max="13335" width="5.7109375" customWidth="1"/>
    <col min="13336" max="13336" width="5.28515625" customWidth="1"/>
    <col min="13337" max="13339" width="0" hidden="1" customWidth="1"/>
    <col min="13340" max="13340" width="5.5703125" customWidth="1"/>
    <col min="13341" max="13341" width="5.28515625" customWidth="1"/>
    <col min="13342" max="13342" width="17.5703125" customWidth="1"/>
    <col min="13569" max="13569" width="20.85546875" customWidth="1"/>
    <col min="13570" max="13571" width="4.140625" customWidth="1"/>
    <col min="13572" max="13572" width="21.5703125" customWidth="1"/>
    <col min="13573" max="13573" width="0" hidden="1" customWidth="1"/>
    <col min="13574" max="13574" width="4.140625" customWidth="1"/>
    <col min="13575" max="13575" width="0" hidden="1" customWidth="1"/>
    <col min="13576" max="13576" width="4.7109375" customWidth="1"/>
    <col min="13577" max="13577" width="5" customWidth="1"/>
    <col min="13578" max="13578" width="3.28515625" customWidth="1"/>
    <col min="13579" max="13579" width="4.28515625" customWidth="1"/>
    <col min="13580" max="13580" width="4.5703125" customWidth="1"/>
    <col min="13581" max="13581" width="5.5703125" bestFit="1" customWidth="1"/>
    <col min="13582" max="13584" width="5.42578125" customWidth="1"/>
    <col min="13585" max="13589" width="0" hidden="1" customWidth="1"/>
    <col min="13590" max="13590" width="6.7109375" customWidth="1"/>
    <col min="13591" max="13591" width="5.7109375" customWidth="1"/>
    <col min="13592" max="13592" width="5.28515625" customWidth="1"/>
    <col min="13593" max="13595" width="0" hidden="1" customWidth="1"/>
    <col min="13596" max="13596" width="5.5703125" customWidth="1"/>
    <col min="13597" max="13597" width="5.28515625" customWidth="1"/>
    <col min="13598" max="13598" width="17.5703125" customWidth="1"/>
    <col min="13825" max="13825" width="20.85546875" customWidth="1"/>
    <col min="13826" max="13827" width="4.140625" customWidth="1"/>
    <col min="13828" max="13828" width="21.5703125" customWidth="1"/>
    <col min="13829" max="13829" width="0" hidden="1" customWidth="1"/>
    <col min="13830" max="13830" width="4.140625" customWidth="1"/>
    <col min="13831" max="13831" width="0" hidden="1" customWidth="1"/>
    <col min="13832" max="13832" width="4.7109375" customWidth="1"/>
    <col min="13833" max="13833" width="5" customWidth="1"/>
    <col min="13834" max="13834" width="3.28515625" customWidth="1"/>
    <col min="13835" max="13835" width="4.28515625" customWidth="1"/>
    <col min="13836" max="13836" width="4.5703125" customWidth="1"/>
    <col min="13837" max="13837" width="5.5703125" bestFit="1" customWidth="1"/>
    <col min="13838" max="13840" width="5.42578125" customWidth="1"/>
    <col min="13841" max="13845" width="0" hidden="1" customWidth="1"/>
    <col min="13846" max="13846" width="6.7109375" customWidth="1"/>
    <col min="13847" max="13847" width="5.7109375" customWidth="1"/>
    <col min="13848" max="13848" width="5.28515625" customWidth="1"/>
    <col min="13849" max="13851" width="0" hidden="1" customWidth="1"/>
    <col min="13852" max="13852" width="5.5703125" customWidth="1"/>
    <col min="13853" max="13853" width="5.28515625" customWidth="1"/>
    <col min="13854" max="13854" width="17.5703125" customWidth="1"/>
    <col min="14081" max="14081" width="20.85546875" customWidth="1"/>
    <col min="14082" max="14083" width="4.140625" customWidth="1"/>
    <col min="14084" max="14084" width="21.5703125" customWidth="1"/>
    <col min="14085" max="14085" width="0" hidden="1" customWidth="1"/>
    <col min="14086" max="14086" width="4.140625" customWidth="1"/>
    <col min="14087" max="14087" width="0" hidden="1" customWidth="1"/>
    <col min="14088" max="14088" width="4.7109375" customWidth="1"/>
    <col min="14089" max="14089" width="5" customWidth="1"/>
    <col min="14090" max="14090" width="3.28515625" customWidth="1"/>
    <col min="14091" max="14091" width="4.28515625" customWidth="1"/>
    <col min="14092" max="14092" width="4.5703125" customWidth="1"/>
    <col min="14093" max="14093" width="5.5703125" bestFit="1" customWidth="1"/>
    <col min="14094" max="14096" width="5.42578125" customWidth="1"/>
    <col min="14097" max="14101" width="0" hidden="1" customWidth="1"/>
    <col min="14102" max="14102" width="6.7109375" customWidth="1"/>
    <col min="14103" max="14103" width="5.7109375" customWidth="1"/>
    <col min="14104" max="14104" width="5.28515625" customWidth="1"/>
    <col min="14105" max="14107" width="0" hidden="1" customWidth="1"/>
    <col min="14108" max="14108" width="5.5703125" customWidth="1"/>
    <col min="14109" max="14109" width="5.28515625" customWidth="1"/>
    <col min="14110" max="14110" width="17.5703125" customWidth="1"/>
    <col min="14337" max="14337" width="20.85546875" customWidth="1"/>
    <col min="14338" max="14339" width="4.140625" customWidth="1"/>
    <col min="14340" max="14340" width="21.5703125" customWidth="1"/>
    <col min="14341" max="14341" width="0" hidden="1" customWidth="1"/>
    <col min="14342" max="14342" width="4.140625" customWidth="1"/>
    <col min="14343" max="14343" width="0" hidden="1" customWidth="1"/>
    <col min="14344" max="14344" width="4.7109375" customWidth="1"/>
    <col min="14345" max="14345" width="5" customWidth="1"/>
    <col min="14346" max="14346" width="3.28515625" customWidth="1"/>
    <col min="14347" max="14347" width="4.28515625" customWidth="1"/>
    <col min="14348" max="14348" width="4.5703125" customWidth="1"/>
    <col min="14349" max="14349" width="5.5703125" bestFit="1" customWidth="1"/>
    <col min="14350" max="14352" width="5.42578125" customWidth="1"/>
    <col min="14353" max="14357" width="0" hidden="1" customWidth="1"/>
    <col min="14358" max="14358" width="6.7109375" customWidth="1"/>
    <col min="14359" max="14359" width="5.7109375" customWidth="1"/>
    <col min="14360" max="14360" width="5.28515625" customWidth="1"/>
    <col min="14361" max="14363" width="0" hidden="1" customWidth="1"/>
    <col min="14364" max="14364" width="5.5703125" customWidth="1"/>
    <col min="14365" max="14365" width="5.28515625" customWidth="1"/>
    <col min="14366" max="14366" width="17.5703125" customWidth="1"/>
    <col min="14593" max="14593" width="20.85546875" customWidth="1"/>
    <col min="14594" max="14595" width="4.140625" customWidth="1"/>
    <col min="14596" max="14596" width="21.5703125" customWidth="1"/>
    <col min="14597" max="14597" width="0" hidden="1" customWidth="1"/>
    <col min="14598" max="14598" width="4.140625" customWidth="1"/>
    <col min="14599" max="14599" width="0" hidden="1" customWidth="1"/>
    <col min="14600" max="14600" width="4.7109375" customWidth="1"/>
    <col min="14601" max="14601" width="5" customWidth="1"/>
    <col min="14602" max="14602" width="3.28515625" customWidth="1"/>
    <col min="14603" max="14603" width="4.28515625" customWidth="1"/>
    <col min="14604" max="14604" width="4.5703125" customWidth="1"/>
    <col min="14605" max="14605" width="5.5703125" bestFit="1" customWidth="1"/>
    <col min="14606" max="14608" width="5.42578125" customWidth="1"/>
    <col min="14609" max="14613" width="0" hidden="1" customWidth="1"/>
    <col min="14614" max="14614" width="6.7109375" customWidth="1"/>
    <col min="14615" max="14615" width="5.7109375" customWidth="1"/>
    <col min="14616" max="14616" width="5.28515625" customWidth="1"/>
    <col min="14617" max="14619" width="0" hidden="1" customWidth="1"/>
    <col min="14620" max="14620" width="5.5703125" customWidth="1"/>
    <col min="14621" max="14621" width="5.28515625" customWidth="1"/>
    <col min="14622" max="14622" width="17.5703125" customWidth="1"/>
    <col min="14849" max="14849" width="20.85546875" customWidth="1"/>
    <col min="14850" max="14851" width="4.140625" customWidth="1"/>
    <col min="14852" max="14852" width="21.5703125" customWidth="1"/>
    <col min="14853" max="14853" width="0" hidden="1" customWidth="1"/>
    <col min="14854" max="14854" width="4.140625" customWidth="1"/>
    <col min="14855" max="14855" width="0" hidden="1" customWidth="1"/>
    <col min="14856" max="14856" width="4.7109375" customWidth="1"/>
    <col min="14857" max="14857" width="5" customWidth="1"/>
    <col min="14858" max="14858" width="3.28515625" customWidth="1"/>
    <col min="14859" max="14859" width="4.28515625" customWidth="1"/>
    <col min="14860" max="14860" width="4.5703125" customWidth="1"/>
    <col min="14861" max="14861" width="5.5703125" bestFit="1" customWidth="1"/>
    <col min="14862" max="14864" width="5.42578125" customWidth="1"/>
    <col min="14865" max="14869" width="0" hidden="1" customWidth="1"/>
    <col min="14870" max="14870" width="6.7109375" customWidth="1"/>
    <col min="14871" max="14871" width="5.7109375" customWidth="1"/>
    <col min="14872" max="14872" width="5.28515625" customWidth="1"/>
    <col min="14873" max="14875" width="0" hidden="1" customWidth="1"/>
    <col min="14876" max="14876" width="5.5703125" customWidth="1"/>
    <col min="14877" max="14877" width="5.28515625" customWidth="1"/>
    <col min="14878" max="14878" width="17.5703125" customWidth="1"/>
    <col min="15105" max="15105" width="20.85546875" customWidth="1"/>
    <col min="15106" max="15107" width="4.140625" customWidth="1"/>
    <col min="15108" max="15108" width="21.5703125" customWidth="1"/>
    <col min="15109" max="15109" width="0" hidden="1" customWidth="1"/>
    <col min="15110" max="15110" width="4.140625" customWidth="1"/>
    <col min="15111" max="15111" width="0" hidden="1" customWidth="1"/>
    <col min="15112" max="15112" width="4.7109375" customWidth="1"/>
    <col min="15113" max="15113" width="5" customWidth="1"/>
    <col min="15114" max="15114" width="3.28515625" customWidth="1"/>
    <col min="15115" max="15115" width="4.28515625" customWidth="1"/>
    <col min="15116" max="15116" width="4.5703125" customWidth="1"/>
    <col min="15117" max="15117" width="5.5703125" bestFit="1" customWidth="1"/>
    <col min="15118" max="15120" width="5.42578125" customWidth="1"/>
    <col min="15121" max="15125" width="0" hidden="1" customWidth="1"/>
    <col min="15126" max="15126" width="6.7109375" customWidth="1"/>
    <col min="15127" max="15127" width="5.7109375" customWidth="1"/>
    <col min="15128" max="15128" width="5.28515625" customWidth="1"/>
    <col min="15129" max="15131" width="0" hidden="1" customWidth="1"/>
    <col min="15132" max="15132" width="5.5703125" customWidth="1"/>
    <col min="15133" max="15133" width="5.28515625" customWidth="1"/>
    <col min="15134" max="15134" width="17.5703125" customWidth="1"/>
    <col min="15361" max="15361" width="20.85546875" customWidth="1"/>
    <col min="15362" max="15363" width="4.140625" customWidth="1"/>
    <col min="15364" max="15364" width="21.5703125" customWidth="1"/>
    <col min="15365" max="15365" width="0" hidden="1" customWidth="1"/>
    <col min="15366" max="15366" width="4.140625" customWidth="1"/>
    <col min="15367" max="15367" width="0" hidden="1" customWidth="1"/>
    <col min="15368" max="15368" width="4.7109375" customWidth="1"/>
    <col min="15369" max="15369" width="5" customWidth="1"/>
    <col min="15370" max="15370" width="3.28515625" customWidth="1"/>
    <col min="15371" max="15371" width="4.28515625" customWidth="1"/>
    <col min="15372" max="15372" width="4.5703125" customWidth="1"/>
    <col min="15373" max="15373" width="5.5703125" bestFit="1" customWidth="1"/>
    <col min="15374" max="15376" width="5.42578125" customWidth="1"/>
    <col min="15377" max="15381" width="0" hidden="1" customWidth="1"/>
    <col min="15382" max="15382" width="6.7109375" customWidth="1"/>
    <col min="15383" max="15383" width="5.7109375" customWidth="1"/>
    <col min="15384" max="15384" width="5.28515625" customWidth="1"/>
    <col min="15385" max="15387" width="0" hidden="1" customWidth="1"/>
    <col min="15388" max="15388" width="5.5703125" customWidth="1"/>
    <col min="15389" max="15389" width="5.28515625" customWidth="1"/>
    <col min="15390" max="15390" width="17.5703125" customWidth="1"/>
    <col min="15617" max="15617" width="20.85546875" customWidth="1"/>
    <col min="15618" max="15619" width="4.140625" customWidth="1"/>
    <col min="15620" max="15620" width="21.5703125" customWidth="1"/>
    <col min="15621" max="15621" width="0" hidden="1" customWidth="1"/>
    <col min="15622" max="15622" width="4.140625" customWidth="1"/>
    <col min="15623" max="15623" width="0" hidden="1" customWidth="1"/>
    <col min="15624" max="15624" width="4.7109375" customWidth="1"/>
    <col min="15625" max="15625" width="5" customWidth="1"/>
    <col min="15626" max="15626" width="3.28515625" customWidth="1"/>
    <col min="15627" max="15627" width="4.28515625" customWidth="1"/>
    <col min="15628" max="15628" width="4.5703125" customWidth="1"/>
    <col min="15629" max="15629" width="5.5703125" bestFit="1" customWidth="1"/>
    <col min="15630" max="15632" width="5.42578125" customWidth="1"/>
    <col min="15633" max="15637" width="0" hidden="1" customWidth="1"/>
    <col min="15638" max="15638" width="6.7109375" customWidth="1"/>
    <col min="15639" max="15639" width="5.7109375" customWidth="1"/>
    <col min="15640" max="15640" width="5.28515625" customWidth="1"/>
    <col min="15641" max="15643" width="0" hidden="1" customWidth="1"/>
    <col min="15644" max="15644" width="5.5703125" customWidth="1"/>
    <col min="15645" max="15645" width="5.28515625" customWidth="1"/>
    <col min="15646" max="15646" width="17.5703125" customWidth="1"/>
    <col min="15873" max="15873" width="20.85546875" customWidth="1"/>
    <col min="15874" max="15875" width="4.140625" customWidth="1"/>
    <col min="15876" max="15876" width="21.5703125" customWidth="1"/>
    <col min="15877" max="15877" width="0" hidden="1" customWidth="1"/>
    <col min="15878" max="15878" width="4.140625" customWidth="1"/>
    <col min="15879" max="15879" width="0" hidden="1" customWidth="1"/>
    <col min="15880" max="15880" width="4.7109375" customWidth="1"/>
    <col min="15881" max="15881" width="5" customWidth="1"/>
    <col min="15882" max="15882" width="3.28515625" customWidth="1"/>
    <col min="15883" max="15883" width="4.28515625" customWidth="1"/>
    <col min="15884" max="15884" width="4.5703125" customWidth="1"/>
    <col min="15885" max="15885" width="5.5703125" bestFit="1" customWidth="1"/>
    <col min="15886" max="15888" width="5.42578125" customWidth="1"/>
    <col min="15889" max="15893" width="0" hidden="1" customWidth="1"/>
    <col min="15894" max="15894" width="6.7109375" customWidth="1"/>
    <col min="15895" max="15895" width="5.7109375" customWidth="1"/>
    <col min="15896" max="15896" width="5.28515625" customWidth="1"/>
    <col min="15897" max="15899" width="0" hidden="1" customWidth="1"/>
    <col min="15900" max="15900" width="5.5703125" customWidth="1"/>
    <col min="15901" max="15901" width="5.28515625" customWidth="1"/>
    <col min="15902" max="15902" width="17.5703125" customWidth="1"/>
    <col min="16129" max="16129" width="20.85546875" customWidth="1"/>
    <col min="16130" max="16131" width="4.140625" customWidth="1"/>
    <col min="16132" max="16132" width="21.5703125" customWidth="1"/>
    <col min="16133" max="16133" width="0" hidden="1" customWidth="1"/>
    <col min="16134" max="16134" width="4.140625" customWidth="1"/>
    <col min="16135" max="16135" width="0" hidden="1" customWidth="1"/>
    <col min="16136" max="16136" width="4.7109375" customWidth="1"/>
    <col min="16137" max="16137" width="5" customWidth="1"/>
    <col min="16138" max="16138" width="3.28515625" customWidth="1"/>
    <col min="16139" max="16139" width="4.28515625" customWidth="1"/>
    <col min="16140" max="16140" width="4.5703125" customWidth="1"/>
    <col min="16141" max="16141" width="5.5703125" bestFit="1" customWidth="1"/>
    <col min="16142" max="16144" width="5.42578125" customWidth="1"/>
    <col min="16145" max="16149" width="0" hidden="1" customWidth="1"/>
    <col min="16150" max="16150" width="6.7109375" customWidth="1"/>
    <col min="16151" max="16151" width="5.7109375" customWidth="1"/>
    <col min="16152" max="16152" width="5.28515625" customWidth="1"/>
    <col min="16153" max="16155" width="0" hidden="1" customWidth="1"/>
    <col min="16156" max="16156" width="5.5703125" customWidth="1"/>
    <col min="16157" max="16157" width="5.28515625" customWidth="1"/>
    <col min="16158" max="16158" width="17.5703125" customWidth="1"/>
  </cols>
  <sheetData>
    <row r="2" spans="1:30" ht="21" x14ac:dyDescent="0.35">
      <c r="B2" s="142" t="s">
        <v>141</v>
      </c>
      <c r="C2" s="142"/>
      <c r="G2" s="143"/>
      <c r="H2" s="143"/>
      <c r="I2" s="144"/>
      <c r="J2" s="143"/>
      <c r="K2" s="143"/>
      <c r="L2" s="143"/>
      <c r="M2" s="143"/>
      <c r="N2" s="145"/>
      <c r="O2" s="146"/>
      <c r="P2" s="146"/>
      <c r="Q2" s="147"/>
      <c r="R2" s="147"/>
      <c r="S2" s="147"/>
      <c r="T2" s="147"/>
      <c r="U2" s="147"/>
      <c r="V2" s="147"/>
      <c r="W2" s="147"/>
      <c r="X2" s="147"/>
      <c r="Y2" s="147"/>
      <c r="Z2" s="147" t="s">
        <v>59</v>
      </c>
      <c r="AA2" s="147"/>
      <c r="AB2" s="147"/>
      <c r="AC2" s="147"/>
    </row>
    <row r="3" spans="1:30" x14ac:dyDescent="0.25">
      <c r="B3" s="148" t="s">
        <v>142</v>
      </c>
      <c r="C3" s="143"/>
      <c r="W3" s="149"/>
      <c r="X3" s="149" t="s">
        <v>143</v>
      </c>
    </row>
    <row r="4" spans="1:30" x14ac:dyDescent="0.25">
      <c r="B4" s="148"/>
      <c r="C4" s="143"/>
      <c r="W4" s="149"/>
      <c r="X4" s="149"/>
    </row>
    <row r="5" spans="1:30" ht="45.75" x14ac:dyDescent="0.25">
      <c r="A5" s="150" t="s">
        <v>144</v>
      </c>
      <c r="B5" s="151" t="s">
        <v>145</v>
      </c>
      <c r="C5" s="151" t="s">
        <v>5</v>
      </c>
      <c r="D5" s="150" t="s">
        <v>146</v>
      </c>
      <c r="E5" s="152" t="s">
        <v>147</v>
      </c>
      <c r="F5" s="151" t="s">
        <v>147</v>
      </c>
      <c r="G5" s="151" t="s">
        <v>148</v>
      </c>
      <c r="H5" s="151" t="s">
        <v>149</v>
      </c>
      <c r="I5" s="151" t="s">
        <v>150</v>
      </c>
      <c r="J5" s="151" t="s">
        <v>105</v>
      </c>
      <c r="K5" s="151" t="s">
        <v>151</v>
      </c>
      <c r="L5" s="151" t="s">
        <v>152</v>
      </c>
      <c r="M5" s="151" t="s">
        <v>153</v>
      </c>
      <c r="N5" s="151" t="s">
        <v>154</v>
      </c>
      <c r="O5" s="151" t="s">
        <v>155</v>
      </c>
      <c r="P5" s="151" t="s">
        <v>156</v>
      </c>
      <c r="Q5" s="151" t="s">
        <v>157</v>
      </c>
      <c r="R5" s="151" t="s">
        <v>158</v>
      </c>
      <c r="S5" s="151" t="s">
        <v>159</v>
      </c>
      <c r="T5" s="151" t="s">
        <v>160</v>
      </c>
      <c r="U5" s="151" t="s">
        <v>161</v>
      </c>
      <c r="V5" s="151" t="s">
        <v>162</v>
      </c>
      <c r="W5" s="151" t="s">
        <v>163</v>
      </c>
      <c r="X5" s="151" t="s">
        <v>25</v>
      </c>
      <c r="Y5" s="151" t="s">
        <v>164</v>
      </c>
      <c r="Z5" s="151" t="s">
        <v>37</v>
      </c>
      <c r="AA5" s="151" t="s">
        <v>35</v>
      </c>
      <c r="AB5" s="151" t="s">
        <v>165</v>
      </c>
      <c r="AC5" s="151" t="s">
        <v>166</v>
      </c>
      <c r="AD5" s="150" t="s">
        <v>18</v>
      </c>
    </row>
    <row r="6" spans="1:30" x14ac:dyDescent="0.25">
      <c r="A6" s="150"/>
      <c r="B6" s="153"/>
      <c r="C6" s="153" t="s">
        <v>167</v>
      </c>
      <c r="D6" s="150"/>
      <c r="E6" s="152"/>
      <c r="F6" s="152"/>
      <c r="G6" s="154"/>
      <c r="H6" s="154"/>
      <c r="I6" s="155"/>
      <c r="J6" s="154"/>
      <c r="K6" s="154"/>
      <c r="L6" s="154"/>
      <c r="M6" s="154"/>
      <c r="N6" s="156"/>
      <c r="O6" s="157"/>
      <c r="P6" s="157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0"/>
    </row>
    <row r="7" spans="1:30" ht="18.75" customHeight="1" x14ac:dyDescent="0.3">
      <c r="A7" s="159" t="s">
        <v>168</v>
      </c>
      <c r="B7" s="160">
        <v>10</v>
      </c>
      <c r="C7" s="161">
        <v>9</v>
      </c>
      <c r="D7" s="159" t="s">
        <v>169</v>
      </c>
      <c r="E7" s="162">
        <v>32</v>
      </c>
      <c r="F7" s="162">
        <v>30</v>
      </c>
      <c r="G7" s="162" t="s">
        <v>170</v>
      </c>
      <c r="H7" s="162">
        <v>15.7</v>
      </c>
      <c r="I7" s="163">
        <f>+H7/F7*100</f>
        <v>52.333333333333329</v>
      </c>
      <c r="J7" s="162">
        <v>7</v>
      </c>
      <c r="K7" s="162" t="s">
        <v>171</v>
      </c>
      <c r="L7" s="162">
        <v>2</v>
      </c>
      <c r="M7" s="162">
        <v>64</v>
      </c>
      <c r="N7" s="164">
        <f>+H7/M7*1000</f>
        <v>245.3125</v>
      </c>
      <c r="O7" s="165">
        <v>15.55</v>
      </c>
      <c r="P7" s="165">
        <v>7.65</v>
      </c>
      <c r="Q7" s="166">
        <v>0.46800000000000003</v>
      </c>
      <c r="R7" s="166">
        <v>1.403</v>
      </c>
      <c r="S7" s="166">
        <v>1.597</v>
      </c>
      <c r="T7" s="166">
        <v>1.724</v>
      </c>
      <c r="U7" s="166">
        <v>0.32900000000000001</v>
      </c>
      <c r="V7" s="166">
        <v>0.26800000000000002</v>
      </c>
      <c r="W7" s="165">
        <v>0.38600000000000001</v>
      </c>
      <c r="X7" s="165">
        <v>9.2999999999999999E-2</v>
      </c>
      <c r="Y7" s="165">
        <v>0.156</v>
      </c>
      <c r="Z7" s="165">
        <f>0.228+0.256</f>
        <v>0.48399999999999999</v>
      </c>
      <c r="AA7" s="165">
        <v>0.70099999999999996</v>
      </c>
      <c r="AB7" s="165">
        <f>+W7+V7+X7</f>
        <v>0.747</v>
      </c>
      <c r="AC7" s="165">
        <f>+AB7/P7*100</f>
        <v>9.7647058823529402</v>
      </c>
      <c r="AD7" s="159" t="s">
        <v>172</v>
      </c>
    </row>
    <row r="8" spans="1:30" ht="18.75" customHeight="1" x14ac:dyDescent="0.3">
      <c r="A8" s="159"/>
      <c r="B8" s="160">
        <v>1</v>
      </c>
      <c r="C8" s="161">
        <v>1</v>
      </c>
      <c r="D8" s="159" t="s">
        <v>173</v>
      </c>
      <c r="E8" s="162">
        <v>31.5</v>
      </c>
      <c r="F8" s="162">
        <v>28</v>
      </c>
      <c r="G8" s="162" t="s">
        <v>170</v>
      </c>
      <c r="H8" s="162">
        <v>14.1</v>
      </c>
      <c r="I8" s="163">
        <f>+H8/F8*100</f>
        <v>50.357142857142854</v>
      </c>
      <c r="J8" s="162">
        <v>6</v>
      </c>
      <c r="K8" s="162" t="s">
        <v>174</v>
      </c>
      <c r="L8" s="162">
        <v>2</v>
      </c>
      <c r="M8" s="162">
        <v>61</v>
      </c>
      <c r="N8" s="164">
        <f>+H8/M8*1000</f>
        <v>231.14754098360655</v>
      </c>
      <c r="O8" s="165"/>
      <c r="P8" s="165"/>
      <c r="Q8" s="166"/>
      <c r="R8" s="166"/>
      <c r="S8" s="166"/>
      <c r="T8" s="166"/>
      <c r="U8" s="166"/>
      <c r="V8" s="166"/>
      <c r="W8" s="165"/>
      <c r="X8" s="165"/>
      <c r="Y8" s="165"/>
      <c r="Z8" s="165"/>
      <c r="AA8" s="165"/>
      <c r="AB8" s="165"/>
      <c r="AC8" s="165"/>
      <c r="AD8" s="159" t="s">
        <v>175</v>
      </c>
    </row>
    <row r="9" spans="1:30" ht="18.75" customHeight="1" x14ac:dyDescent="0.3">
      <c r="A9" s="159"/>
      <c r="B9" s="160">
        <v>5</v>
      </c>
      <c r="C9" s="161">
        <v>5</v>
      </c>
      <c r="D9" s="159" t="s">
        <v>176</v>
      </c>
      <c r="E9" s="162">
        <v>30.5</v>
      </c>
      <c r="F9" s="162">
        <v>28</v>
      </c>
      <c r="G9" s="162" t="s">
        <v>170</v>
      </c>
      <c r="H9" s="162">
        <v>14.7</v>
      </c>
      <c r="I9" s="163">
        <f t="shared" ref="I9:I19" si="0">+H9/F9*100</f>
        <v>52.5</v>
      </c>
      <c r="J9" s="162">
        <v>7</v>
      </c>
      <c r="K9" s="162" t="s">
        <v>171</v>
      </c>
      <c r="L9" s="162">
        <v>2</v>
      </c>
      <c r="M9" s="162">
        <v>62</v>
      </c>
      <c r="N9" s="164">
        <f t="shared" ref="N9:N19" si="1">+H9/M9*1000</f>
        <v>237.09677419354838</v>
      </c>
      <c r="O9" s="165"/>
      <c r="P9" s="165"/>
      <c r="Q9" s="166"/>
      <c r="R9" s="166"/>
      <c r="S9" s="166"/>
      <c r="T9" s="166"/>
      <c r="U9" s="166"/>
      <c r="V9" s="166"/>
      <c r="W9" s="165"/>
      <c r="X9" s="165"/>
      <c r="Y9" s="165"/>
      <c r="Z9" s="165"/>
      <c r="AA9" s="165"/>
      <c r="AB9" s="165"/>
      <c r="AC9" s="165"/>
      <c r="AD9" s="159" t="s">
        <v>177</v>
      </c>
    </row>
    <row r="10" spans="1:30" x14ac:dyDescent="0.25">
      <c r="A10" s="167"/>
      <c r="B10" s="168"/>
      <c r="C10" s="153" t="s">
        <v>178</v>
      </c>
      <c r="D10" s="167"/>
      <c r="E10" s="152"/>
      <c r="F10" s="152"/>
      <c r="G10" s="154"/>
      <c r="H10" s="154"/>
      <c r="I10" s="155"/>
      <c r="J10" s="154" t="s">
        <v>59</v>
      </c>
      <c r="K10" s="154"/>
      <c r="L10" s="154"/>
      <c r="M10" s="154"/>
      <c r="N10" s="169" t="s">
        <v>59</v>
      </c>
      <c r="O10" s="170"/>
      <c r="P10" s="170"/>
      <c r="Q10" s="171"/>
      <c r="R10" s="158"/>
      <c r="S10" s="158"/>
      <c r="T10" s="158"/>
      <c r="U10" s="158"/>
      <c r="V10" s="158"/>
      <c r="W10" s="157"/>
      <c r="X10" s="157"/>
      <c r="Y10" s="157"/>
      <c r="Z10" s="157"/>
      <c r="AA10" s="157"/>
      <c r="AB10" s="157"/>
      <c r="AC10" s="157"/>
      <c r="AD10" s="167"/>
    </row>
    <row r="11" spans="1:30" ht="18.75" x14ac:dyDescent="0.3">
      <c r="A11" s="159" t="s">
        <v>168</v>
      </c>
      <c r="B11" s="160">
        <v>2</v>
      </c>
      <c r="C11" s="161">
        <v>2</v>
      </c>
      <c r="D11" s="159" t="s">
        <v>179</v>
      </c>
      <c r="E11" s="162">
        <v>41.5</v>
      </c>
      <c r="F11" s="162">
        <v>41</v>
      </c>
      <c r="G11" s="162" t="s">
        <v>180</v>
      </c>
      <c r="H11" s="162">
        <v>22.3</v>
      </c>
      <c r="I11" s="163">
        <f>+H11/F11*100</f>
        <v>54.390243902439025</v>
      </c>
      <c r="J11" s="162">
        <v>12</v>
      </c>
      <c r="K11" s="162" t="s">
        <v>181</v>
      </c>
      <c r="L11" s="162">
        <v>3</v>
      </c>
      <c r="M11" s="162">
        <v>63</v>
      </c>
      <c r="N11" s="164">
        <f>+H11/M11*1000</f>
        <v>353.96825396825398</v>
      </c>
      <c r="O11" s="165">
        <v>22</v>
      </c>
      <c r="P11" s="165">
        <v>11</v>
      </c>
      <c r="Q11" s="166">
        <v>0.54600000000000004</v>
      </c>
      <c r="R11" s="166">
        <v>1.9650000000000001</v>
      </c>
      <c r="S11" s="166">
        <v>2.6349999999999998</v>
      </c>
      <c r="T11" s="166">
        <v>2.605</v>
      </c>
      <c r="U11" s="166">
        <v>0.44500000000000001</v>
      </c>
      <c r="V11" s="166">
        <v>0.4</v>
      </c>
      <c r="W11" s="165">
        <v>0.60499999999999998</v>
      </c>
      <c r="X11" s="165">
        <v>0.125</v>
      </c>
      <c r="Y11" s="165">
        <v>0.27</v>
      </c>
      <c r="Z11" s="165">
        <f>0.176+0.396</f>
        <v>0.57200000000000006</v>
      </c>
      <c r="AA11" s="165">
        <v>0.77900000000000003</v>
      </c>
      <c r="AB11" s="165">
        <f>+W11+V11+X11</f>
        <v>1.1299999999999999</v>
      </c>
      <c r="AC11" s="165">
        <f>+AB11/P11*100</f>
        <v>10.272727272727272</v>
      </c>
      <c r="AD11" s="159" t="s">
        <v>182</v>
      </c>
    </row>
    <row r="12" spans="1:30" ht="18.75" x14ac:dyDescent="0.3">
      <c r="A12" s="159" t="s">
        <v>183</v>
      </c>
      <c r="B12" s="160">
        <v>11</v>
      </c>
      <c r="C12" s="161">
        <v>10</v>
      </c>
      <c r="D12" s="159" t="s">
        <v>169</v>
      </c>
      <c r="E12" s="162">
        <v>44</v>
      </c>
      <c r="F12" s="162">
        <v>39</v>
      </c>
      <c r="G12" s="162" t="s">
        <v>180</v>
      </c>
      <c r="H12" s="162">
        <v>21.5</v>
      </c>
      <c r="I12" s="163">
        <f>+H12/F12*100</f>
        <v>55.128205128205131</v>
      </c>
      <c r="J12" s="162">
        <v>14</v>
      </c>
      <c r="K12" s="162" t="s">
        <v>181</v>
      </c>
      <c r="L12" s="162">
        <v>3</v>
      </c>
      <c r="M12" s="162">
        <v>68</v>
      </c>
      <c r="N12" s="164">
        <f>+H12/M12*1000</f>
        <v>316.1764705882353</v>
      </c>
      <c r="O12" s="165">
        <v>21.1</v>
      </c>
      <c r="P12" s="165">
        <v>10.45</v>
      </c>
      <c r="Q12" s="166">
        <v>0.58599999999999997</v>
      </c>
      <c r="R12" s="166">
        <v>1.8029999999999999</v>
      </c>
      <c r="S12" s="166">
        <v>2.3959999999999999</v>
      </c>
      <c r="T12" s="166">
        <v>2.423</v>
      </c>
      <c r="U12" s="166">
        <v>0.41499999999999998</v>
      </c>
      <c r="V12" s="166">
        <v>0.33900000000000002</v>
      </c>
      <c r="W12" s="165">
        <v>0.51500000000000001</v>
      </c>
      <c r="X12" s="165">
        <v>0.12</v>
      </c>
      <c r="Y12" s="165">
        <v>0.13600000000000001</v>
      </c>
      <c r="Z12" s="165">
        <f>0.133+0.661</f>
        <v>0.79400000000000004</v>
      </c>
      <c r="AA12" s="165">
        <v>0.92900000000000005</v>
      </c>
      <c r="AB12" s="165">
        <f>+W12+V12+X12</f>
        <v>0.97400000000000009</v>
      </c>
      <c r="AC12" s="165">
        <f>+AB12/P12*100</f>
        <v>9.3205741626794278</v>
      </c>
      <c r="AD12" s="159" t="s">
        <v>172</v>
      </c>
    </row>
    <row r="13" spans="1:30" ht="18.75" x14ac:dyDescent="0.3">
      <c r="A13" s="159" t="s">
        <v>184</v>
      </c>
      <c r="B13" s="160">
        <v>3</v>
      </c>
      <c r="C13" s="161">
        <v>3</v>
      </c>
      <c r="D13" s="159" t="s">
        <v>179</v>
      </c>
      <c r="E13" s="162">
        <v>38.5</v>
      </c>
      <c r="F13" s="162">
        <v>35</v>
      </c>
      <c r="G13" s="162" t="s">
        <v>180</v>
      </c>
      <c r="H13" s="162">
        <v>20.6</v>
      </c>
      <c r="I13" s="163">
        <f t="shared" si="0"/>
        <v>58.857142857142861</v>
      </c>
      <c r="J13" s="162">
        <v>14</v>
      </c>
      <c r="K13" s="162" t="s">
        <v>181</v>
      </c>
      <c r="L13" s="162">
        <v>3</v>
      </c>
      <c r="M13" s="162">
        <v>64</v>
      </c>
      <c r="N13" s="164">
        <f t="shared" si="1"/>
        <v>321.875</v>
      </c>
      <c r="O13" s="165">
        <v>20.5</v>
      </c>
      <c r="P13" s="165">
        <v>10.35</v>
      </c>
      <c r="Q13" s="166">
        <v>0.67300000000000004</v>
      </c>
      <c r="R13" s="166">
        <v>1.6</v>
      </c>
      <c r="S13" s="166">
        <v>2.4500000000000002</v>
      </c>
      <c r="T13" s="166">
        <v>2.2149999999999999</v>
      </c>
      <c r="U13" s="166">
        <v>0.52500000000000002</v>
      </c>
      <c r="V13" s="166">
        <v>0.33700000000000002</v>
      </c>
      <c r="W13" s="165">
        <v>0.504</v>
      </c>
      <c r="X13" s="165">
        <v>0.121</v>
      </c>
      <c r="Y13" s="165">
        <v>0.39</v>
      </c>
      <c r="Z13" s="165">
        <f>0.135+0.451</f>
        <v>0.58600000000000008</v>
      </c>
      <c r="AA13" s="165">
        <v>0.95399999999999996</v>
      </c>
      <c r="AB13" s="165">
        <f>+W13+V13+X13</f>
        <v>0.96199999999999997</v>
      </c>
      <c r="AC13" s="165">
        <f>+AB13/P13*100</f>
        <v>9.2946859903381647</v>
      </c>
      <c r="AD13" s="159" t="s">
        <v>182</v>
      </c>
    </row>
    <row r="14" spans="1:30" ht="18.75" x14ac:dyDescent="0.3">
      <c r="A14" s="159"/>
      <c r="B14" s="160">
        <v>4</v>
      </c>
      <c r="C14" s="161">
        <v>4</v>
      </c>
      <c r="D14" s="159" t="s">
        <v>185</v>
      </c>
      <c r="E14" s="162">
        <v>38</v>
      </c>
      <c r="F14" s="162">
        <v>34</v>
      </c>
      <c r="G14" s="162" t="s">
        <v>180</v>
      </c>
      <c r="H14" s="162">
        <v>17.2</v>
      </c>
      <c r="I14" s="163">
        <f>+H14/F14*100</f>
        <v>50.588235294117645</v>
      </c>
      <c r="J14" s="162">
        <v>7</v>
      </c>
      <c r="K14" s="162" t="s">
        <v>171</v>
      </c>
      <c r="L14" s="162">
        <v>2</v>
      </c>
      <c r="M14" s="162">
        <v>65</v>
      </c>
      <c r="N14" s="164">
        <f>+H14/M14*1000</f>
        <v>264.61538461538458</v>
      </c>
      <c r="O14" s="165"/>
      <c r="P14" s="165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5" t="s">
        <v>59</v>
      </c>
      <c r="AD14" s="159" t="s">
        <v>186</v>
      </c>
    </row>
    <row r="15" spans="1:30" ht="18.75" x14ac:dyDescent="0.3">
      <c r="A15" s="159"/>
      <c r="B15" s="160">
        <v>8</v>
      </c>
      <c r="C15" s="161">
        <v>7</v>
      </c>
      <c r="D15" s="159" t="s">
        <v>187</v>
      </c>
      <c r="E15" s="162">
        <v>42</v>
      </c>
      <c r="F15" s="162">
        <v>39</v>
      </c>
      <c r="G15" s="162" t="s">
        <v>180</v>
      </c>
      <c r="H15" s="162">
        <v>19.5</v>
      </c>
      <c r="I15" s="163">
        <f t="shared" si="0"/>
        <v>50</v>
      </c>
      <c r="J15" s="162">
        <v>10</v>
      </c>
      <c r="K15" s="162" t="s">
        <v>171</v>
      </c>
      <c r="L15" s="162">
        <v>3</v>
      </c>
      <c r="M15" s="162">
        <v>68</v>
      </c>
      <c r="N15" s="164">
        <f t="shared" si="1"/>
        <v>286.76470588235293</v>
      </c>
      <c r="O15" s="165"/>
      <c r="P15" s="165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 t="s">
        <v>59</v>
      </c>
      <c r="AC15" s="165" t="s">
        <v>59</v>
      </c>
      <c r="AD15" s="159" t="s">
        <v>188</v>
      </c>
    </row>
    <row r="16" spans="1:30" ht="18.75" x14ac:dyDescent="0.3">
      <c r="A16" s="159"/>
      <c r="B16" s="160">
        <v>9</v>
      </c>
      <c r="C16" s="161">
        <v>8</v>
      </c>
      <c r="D16" s="159" t="s">
        <v>169</v>
      </c>
      <c r="E16" s="162">
        <v>43.5</v>
      </c>
      <c r="F16" s="162">
        <v>39</v>
      </c>
      <c r="G16" s="162" t="s">
        <v>180</v>
      </c>
      <c r="H16" s="162">
        <v>22.5</v>
      </c>
      <c r="I16" s="163">
        <f t="shared" si="0"/>
        <v>57.692307692307686</v>
      </c>
      <c r="J16" s="162">
        <v>20</v>
      </c>
      <c r="K16" s="162" t="s">
        <v>181</v>
      </c>
      <c r="L16" s="162">
        <v>4</v>
      </c>
      <c r="M16" s="162">
        <v>67</v>
      </c>
      <c r="N16" s="164">
        <f t="shared" si="1"/>
        <v>335.82089552238807</v>
      </c>
      <c r="O16" s="165"/>
      <c r="P16" s="16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 t="s">
        <v>59</v>
      </c>
      <c r="AC16" s="165" t="s">
        <v>59</v>
      </c>
      <c r="AD16" s="159" t="s">
        <v>172</v>
      </c>
    </row>
    <row r="17" spans="1:30" ht="18.75" x14ac:dyDescent="0.3">
      <c r="A17" s="159"/>
      <c r="B17" s="160">
        <v>12</v>
      </c>
      <c r="C17" s="161">
        <v>11</v>
      </c>
      <c r="D17" s="159" t="s">
        <v>169</v>
      </c>
      <c r="E17" s="162">
        <v>39</v>
      </c>
      <c r="F17" s="162">
        <v>35</v>
      </c>
      <c r="G17" s="162" t="s">
        <v>180</v>
      </c>
      <c r="H17" s="162">
        <v>19.100000000000001</v>
      </c>
      <c r="I17" s="163">
        <f t="shared" si="0"/>
        <v>54.571428571428569</v>
      </c>
      <c r="J17" s="162">
        <v>9</v>
      </c>
      <c r="K17" s="162" t="s">
        <v>171</v>
      </c>
      <c r="L17" s="162">
        <v>3</v>
      </c>
      <c r="M17" s="162">
        <v>66</v>
      </c>
      <c r="N17" s="164">
        <f t="shared" si="1"/>
        <v>289.39393939393943</v>
      </c>
      <c r="O17" s="165"/>
      <c r="P17" s="16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5" t="s">
        <v>59</v>
      </c>
      <c r="AD17" s="159" t="s">
        <v>172</v>
      </c>
    </row>
    <row r="18" spans="1:30" x14ac:dyDescent="0.25">
      <c r="A18" s="167"/>
      <c r="B18" s="168"/>
      <c r="C18" s="153" t="s">
        <v>189</v>
      </c>
      <c r="D18" s="167"/>
      <c r="E18" s="152"/>
      <c r="F18" s="152"/>
      <c r="G18" s="154"/>
      <c r="H18" s="154"/>
      <c r="I18" s="172"/>
      <c r="J18" s="154"/>
      <c r="K18" s="154"/>
      <c r="L18" s="154"/>
      <c r="M18" s="154"/>
      <c r="N18" s="169" t="s">
        <v>59</v>
      </c>
      <c r="O18" s="170"/>
      <c r="P18" s="170"/>
      <c r="Q18" s="171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70" t="s">
        <v>59</v>
      </c>
      <c r="AD18" s="167"/>
    </row>
    <row r="19" spans="1:30" ht="18.75" x14ac:dyDescent="0.3">
      <c r="A19" s="159" t="s">
        <v>168</v>
      </c>
      <c r="B19" s="160">
        <v>7</v>
      </c>
      <c r="C19" s="161">
        <v>6</v>
      </c>
      <c r="D19" s="159" t="s">
        <v>187</v>
      </c>
      <c r="E19" s="162">
        <v>48</v>
      </c>
      <c r="F19" s="162">
        <v>44</v>
      </c>
      <c r="G19" s="162" t="s">
        <v>190</v>
      </c>
      <c r="H19" s="162">
        <v>22.5</v>
      </c>
      <c r="I19" s="163">
        <f t="shared" si="0"/>
        <v>51.136363636363633</v>
      </c>
      <c r="J19" s="162">
        <v>9</v>
      </c>
      <c r="K19" s="162" t="s">
        <v>181</v>
      </c>
      <c r="L19" s="162">
        <v>3</v>
      </c>
      <c r="M19" s="162">
        <v>69</v>
      </c>
      <c r="N19" s="164">
        <f t="shared" si="1"/>
        <v>326.08695652173913</v>
      </c>
      <c r="O19" s="165">
        <v>22.2</v>
      </c>
      <c r="P19" s="165">
        <v>11.15</v>
      </c>
      <c r="Q19" s="166">
        <v>0.67</v>
      </c>
      <c r="R19" s="166">
        <v>1.9159999999999999</v>
      </c>
      <c r="S19" s="166">
        <v>2.694</v>
      </c>
      <c r="T19" s="166">
        <v>2.532</v>
      </c>
      <c r="U19" s="166">
        <v>0.5</v>
      </c>
      <c r="V19" s="166">
        <v>0.36</v>
      </c>
      <c r="W19" s="166">
        <v>0.55600000000000005</v>
      </c>
      <c r="X19" s="166">
        <v>0.13500000000000001</v>
      </c>
      <c r="Y19" s="166">
        <v>0.223</v>
      </c>
      <c r="Z19" s="166">
        <f>0.139+0.429</f>
        <v>0.56800000000000006</v>
      </c>
      <c r="AA19" s="166">
        <v>0.99099999999999999</v>
      </c>
      <c r="AB19" s="166">
        <f>+W19+V19+X19</f>
        <v>1.0510000000000002</v>
      </c>
      <c r="AC19" s="165">
        <f>+AB19/P19*100</f>
        <v>9.4260089686098674</v>
      </c>
      <c r="AD19" s="159" t="s">
        <v>188</v>
      </c>
    </row>
    <row r="21" spans="1:30" x14ac:dyDescent="0.25">
      <c r="A21" s="173" t="s">
        <v>144</v>
      </c>
      <c r="B21" s="174"/>
      <c r="C21" s="154" t="s">
        <v>5</v>
      </c>
      <c r="D21" s="154" t="s">
        <v>146</v>
      </c>
      <c r="E21" s="154"/>
      <c r="F21" s="153" t="s">
        <v>18</v>
      </c>
      <c r="G21" s="154"/>
      <c r="H21" s="154"/>
      <c r="I21" s="175"/>
      <c r="J21" s="176"/>
      <c r="K21" s="176"/>
      <c r="L21" s="176"/>
      <c r="M21" s="174"/>
      <c r="N21" s="141"/>
      <c r="O21" s="141"/>
      <c r="P21" s="141"/>
      <c r="S21" s="147" t="s">
        <v>59</v>
      </c>
      <c r="AA21"/>
      <c r="AB21"/>
      <c r="AC21"/>
    </row>
    <row r="22" spans="1:30" x14ac:dyDescent="0.25">
      <c r="A22" s="177" t="s">
        <v>191</v>
      </c>
      <c r="B22" s="178"/>
      <c r="C22" s="179">
        <v>9</v>
      </c>
      <c r="D22" s="159" t="s">
        <v>169</v>
      </c>
      <c r="F22" s="180" t="s">
        <v>192</v>
      </c>
      <c r="G22" s="181"/>
      <c r="H22" s="181"/>
      <c r="I22" s="182"/>
      <c r="J22" s="181"/>
      <c r="K22" s="181"/>
      <c r="L22" s="181"/>
      <c r="M22" s="178"/>
      <c r="N22" s="141"/>
      <c r="O22" s="141"/>
      <c r="P22" s="141"/>
      <c r="AA22"/>
      <c r="AB22"/>
      <c r="AC22"/>
    </row>
    <row r="23" spans="1:30" x14ac:dyDescent="0.25">
      <c r="A23" s="177" t="s">
        <v>193</v>
      </c>
      <c r="B23" s="178"/>
      <c r="C23" s="179">
        <v>2</v>
      </c>
      <c r="D23" s="159" t="s">
        <v>179</v>
      </c>
      <c r="F23" s="180" t="s">
        <v>194</v>
      </c>
      <c r="G23" s="181"/>
      <c r="H23" s="181"/>
      <c r="I23" s="182"/>
      <c r="J23" s="181"/>
      <c r="K23" s="181"/>
      <c r="L23" s="181"/>
      <c r="M23" s="178"/>
      <c r="N23" s="141"/>
      <c r="O23" s="141"/>
      <c r="P23" s="141"/>
      <c r="AA23"/>
      <c r="AB23"/>
      <c r="AC23"/>
    </row>
    <row r="24" spans="1:30" x14ac:dyDescent="0.25">
      <c r="A24" s="177" t="s">
        <v>195</v>
      </c>
      <c r="B24" s="178"/>
      <c r="C24" s="179">
        <v>6</v>
      </c>
      <c r="D24" s="159" t="s">
        <v>187</v>
      </c>
      <c r="F24" s="180" t="s">
        <v>196</v>
      </c>
      <c r="G24" s="181"/>
      <c r="H24" s="181"/>
      <c r="I24" s="182"/>
      <c r="J24" s="181"/>
      <c r="K24" s="181"/>
      <c r="L24" s="181"/>
      <c r="M24" s="178"/>
      <c r="N24" s="141"/>
      <c r="O24" s="141"/>
      <c r="P24" s="141"/>
      <c r="AA24"/>
      <c r="AB24"/>
      <c r="AC24"/>
    </row>
    <row r="25" spans="1:30" ht="15.75" x14ac:dyDescent="0.25">
      <c r="A25" s="183" t="s">
        <v>197</v>
      </c>
      <c r="B25" s="178"/>
      <c r="C25" s="184">
        <v>2</v>
      </c>
      <c r="D25" s="185" t="s">
        <v>179</v>
      </c>
      <c r="E25" s="186"/>
      <c r="F25" s="189" t="s">
        <v>194</v>
      </c>
      <c r="G25" s="190"/>
      <c r="H25" s="190"/>
      <c r="I25" s="191"/>
      <c r="J25" s="190"/>
      <c r="K25" s="190"/>
      <c r="L25" s="190"/>
      <c r="M25" s="190"/>
      <c r="N25" s="141"/>
      <c r="O25" s="141"/>
      <c r="P25" s="141"/>
      <c r="AA25"/>
      <c r="AB25"/>
      <c r="AC25"/>
    </row>
    <row r="26" spans="1:30" x14ac:dyDescent="0.25">
      <c r="A26" s="177"/>
      <c r="B26" s="178"/>
      <c r="C26" s="179"/>
      <c r="D26" s="159"/>
      <c r="F26" s="187"/>
      <c r="G26" s="181"/>
      <c r="H26" s="181"/>
      <c r="I26" s="182"/>
      <c r="J26" s="181"/>
      <c r="K26" s="181"/>
      <c r="L26" s="181"/>
      <c r="M26" s="178"/>
      <c r="N26" s="141"/>
      <c r="O26" s="141"/>
      <c r="P26" s="141"/>
      <c r="AA26"/>
      <c r="AB26"/>
      <c r="AC26"/>
    </row>
    <row r="27" spans="1:30" ht="15.75" x14ac:dyDescent="0.25">
      <c r="A27" s="188" t="s">
        <v>198</v>
      </c>
      <c r="B27" s="178"/>
      <c r="C27" s="184">
        <v>2</v>
      </c>
      <c r="D27" s="185" t="s">
        <v>179</v>
      </c>
      <c r="E27" s="186"/>
      <c r="F27" s="189" t="s">
        <v>194</v>
      </c>
      <c r="G27" s="190"/>
      <c r="H27" s="190"/>
      <c r="I27" s="191"/>
      <c r="J27" s="190"/>
      <c r="K27" s="190"/>
      <c r="L27" s="190"/>
      <c r="M27" s="190"/>
      <c r="N27" s="141"/>
      <c r="O27" s="141"/>
      <c r="P27" s="141"/>
      <c r="AA27"/>
      <c r="AB27"/>
      <c r="AC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ARU</vt:lpstr>
      <vt:lpstr>HQB</vt:lpstr>
      <vt:lpstr>CORDEROS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2014-11-17T13:37:57Z</dcterms:modified>
</cp:coreProperties>
</file>