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5480" windowHeight="6195" activeTab="0"/>
  </bookViews>
  <sheets>
    <sheet name="domadores" sheetId="1" r:id="rId1"/>
    <sheet name="redomones" sheetId="2" r:id="rId2"/>
    <sheet name="PROPIETARIOS" sheetId="3" r:id="rId3"/>
    <sheet name="Hoja1" sheetId="4" r:id="rId4"/>
  </sheets>
  <definedNames>
    <definedName name="_xlnm.Print_Area" localSheetId="0">'domadores'!$A$1:$AN$16</definedName>
    <definedName name="_xlnm.Print_Area" localSheetId="1">'redomones'!$A$1:$AK$24</definedName>
  </definedNames>
  <calcPr fullCalcOnLoad="1"/>
</workbook>
</file>

<file path=xl/sharedStrings.xml><?xml version="1.0" encoding="utf-8"?>
<sst xmlns="http://schemas.openxmlformats.org/spreadsheetml/2006/main" count="263" uniqueCount="115">
  <si>
    <t>RAYADA</t>
  </si>
  <si>
    <t>FIGURA</t>
  </si>
  <si>
    <t>Rayada1</t>
  </si>
  <si>
    <t>Rayada 2</t>
  </si>
  <si>
    <t>Manguera</t>
  </si>
  <si>
    <t>CAMPO</t>
  </si>
  <si>
    <t>F. NAC.</t>
  </si>
  <si>
    <t>J1</t>
  </si>
  <si>
    <t>J2</t>
  </si>
  <si>
    <t>coef</t>
  </si>
  <si>
    <t>andares</t>
  </si>
  <si>
    <t>NRO.</t>
  </si>
  <si>
    <t>RP</t>
  </si>
  <si>
    <t>SEXO</t>
  </si>
  <si>
    <t>PROPIETARIO</t>
  </si>
  <si>
    <t>JINETE</t>
  </si>
  <si>
    <t>H</t>
  </si>
  <si>
    <t>media</t>
  </si>
  <si>
    <t>andares (máx. 10)</t>
  </si>
  <si>
    <t>Tranco (2)</t>
  </si>
  <si>
    <t>Trote (5)</t>
  </si>
  <si>
    <t>Galope (3)</t>
  </si>
  <si>
    <t>MANSEDUMBRE (máx. 6)</t>
  </si>
  <si>
    <t>RECULADA (máx. 6)</t>
  </si>
  <si>
    <t>figura</t>
  </si>
  <si>
    <t>FIGURA (máx. 10)</t>
  </si>
  <si>
    <t>MANGUERA (máx. 10)</t>
  </si>
  <si>
    <t>CAMPO (máx. 10)</t>
  </si>
  <si>
    <t>mansedumbre</t>
  </si>
  <si>
    <t>reculada</t>
  </si>
  <si>
    <t>campo</t>
  </si>
  <si>
    <t>RAYADA (máx. 10)</t>
  </si>
  <si>
    <t>MANSEDUMBRE (máx. 10)</t>
  </si>
  <si>
    <t>ESCARAMUZA CON LAZO (máx. 10)</t>
  </si>
  <si>
    <t>ESCARAMUZA LIBRE (máx. 10)</t>
  </si>
  <si>
    <t>con lazo</t>
  </si>
  <si>
    <t>libre</t>
  </si>
  <si>
    <t>PROPIETARIOS</t>
  </si>
  <si>
    <t>2</t>
  </si>
  <si>
    <t>total (máx. 42)</t>
  </si>
  <si>
    <t>total (máx. 36)</t>
  </si>
  <si>
    <t>total</t>
  </si>
  <si>
    <t>CAMPO 1</t>
  </si>
  <si>
    <t>campo 2</t>
  </si>
  <si>
    <t>NOMBRE</t>
  </si>
  <si>
    <t>SOLANA ARAUCARIA</t>
  </si>
  <si>
    <t>PATUCO DURAN</t>
  </si>
  <si>
    <t>NIRELUX S. A.</t>
  </si>
  <si>
    <t>ALONDRA SALVAJE</t>
  </si>
  <si>
    <t>VICTOR VAZ</t>
  </si>
  <si>
    <t>ANASTASIO GAMARRA</t>
  </si>
  <si>
    <t>TOMAS GONCALVEZ</t>
  </si>
  <si>
    <t>CHAVALA FANTASIA</t>
  </si>
  <si>
    <t>LUCAS BLENGIO</t>
  </si>
  <si>
    <t>GS AVISPADA SAN PEDRO</t>
  </si>
  <si>
    <t>GUILLERMO SANGUINETTI VIVO</t>
  </si>
  <si>
    <t>GUILLERMO SANGUINETTI</t>
  </si>
  <si>
    <t>GENOVEVA 522</t>
  </si>
  <si>
    <t>AFONSO ARAUJO</t>
  </si>
  <si>
    <t>MARCOS URIARTE</t>
  </si>
  <si>
    <t>CULACHACHA DEL CONVENTO</t>
  </si>
  <si>
    <t>JUAN A. LUCAS</t>
  </si>
  <si>
    <t>SANTA GLORIA</t>
  </si>
  <si>
    <t>JAGUEL LUJOSO</t>
  </si>
  <si>
    <t>GREEN BELT S.A.</t>
  </si>
  <si>
    <t>CAÑADA S - 445</t>
  </si>
  <si>
    <t>GASPAR SILVEIRA</t>
  </si>
  <si>
    <t>CAÑADA S. 440</t>
  </si>
  <si>
    <t>LUIS ROSAS</t>
  </si>
  <si>
    <t>LUIS R. BONILLA</t>
  </si>
  <si>
    <t>GOMES CHAGA E HIJOS</t>
  </si>
  <si>
    <t>SOLANA BAGUNCEIRO</t>
  </si>
  <si>
    <t>BUCANERO SALVAJE</t>
  </si>
  <si>
    <t>BALA SALVAJE</t>
  </si>
  <si>
    <t>BRISA SALVAJE</t>
  </si>
  <si>
    <t>BETEDOR SALVAJE</t>
  </si>
  <si>
    <t>TOMAS BERRUTTI</t>
  </si>
  <si>
    <t>BACANA SALVAJE</t>
  </si>
  <si>
    <t>DANILO ALMEIDA</t>
  </si>
  <si>
    <t>FEDERAL MILAGRO</t>
  </si>
  <si>
    <t>SEBASTIAN NIEVES</t>
  </si>
  <si>
    <t>LYRINEL S. A.</t>
  </si>
  <si>
    <t>PORAL GALLEGA</t>
  </si>
  <si>
    <t>JOSE MA. CAMPIOTTI</t>
  </si>
  <si>
    <t>GS TANGARA SAN PEDRO</t>
  </si>
  <si>
    <t>PULGA SANTA CARMEN</t>
  </si>
  <si>
    <t>RODRIGUEZ</t>
  </si>
  <si>
    <t>PORAL RURAL</t>
  </si>
  <si>
    <t>JUSTICIA LAS PIEDRITAS</t>
  </si>
  <si>
    <t>ALFONSO LENOBLE</t>
  </si>
  <si>
    <t>LAS PIEDRITAS</t>
  </si>
  <si>
    <t>ALMENDRA SALVAJE</t>
  </si>
  <si>
    <t>JOYITA LAS PIEDRITAS</t>
  </si>
  <si>
    <t>AVERIA JEREZADA</t>
  </si>
  <si>
    <t>MARTIN BERRUTTE</t>
  </si>
  <si>
    <t>LUIS P. VALDES</t>
  </si>
  <si>
    <t>ACTRIZ MONTECORAL</t>
  </si>
  <si>
    <t>MARTIN CABRERA</t>
  </si>
  <si>
    <t>LAS CECILIA S. G.</t>
  </si>
  <si>
    <t>SOY TAURA DA BOA VISTA</t>
  </si>
  <si>
    <t>ANIBAL BERRUTTI</t>
  </si>
  <si>
    <t>AGUAS CLARAS ESFINGE</t>
  </si>
  <si>
    <t>EDGARDO GOLFARINI</t>
  </si>
  <si>
    <t>REDOMONES - T. Y TRES 2014</t>
  </si>
  <si>
    <t>DOMADORES - T. Y TRES 2014</t>
  </si>
  <si>
    <t>RAMON BARRAN</t>
  </si>
  <si>
    <t>RODRIGO SILVEIRA</t>
  </si>
  <si>
    <t>HORACIO SILVERA</t>
  </si>
  <si>
    <t>3 TIENTOS GUAPO</t>
  </si>
  <si>
    <t>JUAN GONZALEZ</t>
  </si>
  <si>
    <t>OCTAVIO SOSA</t>
  </si>
  <si>
    <t>RAYADA (máx. 20)</t>
  </si>
  <si>
    <t>CAMPO (máx. 5)</t>
  </si>
  <si>
    <t>total (máx. 75)</t>
  </si>
  <si>
    <t>EDUARDO BLENGIO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</si>
</sst>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0.0"/>
    <numFmt numFmtId="181" formatCode="0.000"/>
    <numFmt numFmtId="182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10" xfId="51" applyBorder="1" applyAlignment="1">
      <alignment horizontal="center"/>
      <protection/>
    </xf>
    <xf numFmtId="0" fontId="1" fillId="0" borderId="11" xfId="51" applyBorder="1" applyAlignment="1">
      <alignment horizontal="center"/>
      <protection/>
    </xf>
    <xf numFmtId="0" fontId="1" fillId="0" borderId="10" xfId="51" applyFill="1" applyBorder="1" applyAlignment="1">
      <alignment horizontal="center"/>
      <protection/>
    </xf>
    <xf numFmtId="0" fontId="1" fillId="0" borderId="10" xfId="51" applyFont="1" applyFill="1" applyBorder="1" applyAlignment="1">
      <alignment horizontal="center"/>
      <protection/>
    </xf>
    <xf numFmtId="0" fontId="1" fillId="0" borderId="12" xfId="51" applyFill="1" applyBorder="1" applyAlignment="1">
      <alignment horizontal="center"/>
      <protection/>
    </xf>
    <xf numFmtId="0" fontId="17" fillId="0" borderId="13" xfId="51" applyFont="1" applyBorder="1" applyAlignment="1">
      <alignment horizontal="center"/>
      <protection/>
    </xf>
    <xf numFmtId="0" fontId="17" fillId="0" borderId="14" xfId="51" applyFont="1" applyBorder="1" applyAlignment="1">
      <alignment horizontal="center"/>
      <protection/>
    </xf>
    <xf numFmtId="0" fontId="17" fillId="0" borderId="15" xfId="51" applyFont="1" applyBorder="1" applyAlignment="1">
      <alignment horizontal="center"/>
      <protection/>
    </xf>
    <xf numFmtId="0" fontId="1" fillId="0" borderId="16" xfId="51" applyFill="1" applyBorder="1" applyAlignment="1">
      <alignment horizontal="center"/>
      <protection/>
    </xf>
    <xf numFmtId="0" fontId="1" fillId="0" borderId="17" xfId="51" applyFill="1" applyBorder="1" applyAlignment="1">
      <alignment horizontal="center"/>
      <protection/>
    </xf>
    <xf numFmtId="0" fontId="1" fillId="0" borderId="18" xfId="51" applyBorder="1" applyAlignment="1">
      <alignment horizontal="center"/>
      <protection/>
    </xf>
    <xf numFmtId="0" fontId="25" fillId="0" borderId="0" xfId="51" applyFont="1" applyBorder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left"/>
      <protection/>
    </xf>
    <xf numFmtId="0" fontId="1" fillId="0" borderId="19" xfId="51" applyFill="1" applyBorder="1" applyAlignment="1">
      <alignment horizontal="center"/>
      <protection/>
    </xf>
    <xf numFmtId="0" fontId="1" fillId="16" borderId="20" xfId="51" applyFill="1" applyBorder="1" applyAlignment="1">
      <alignment horizontal="center"/>
      <protection/>
    </xf>
    <xf numFmtId="0" fontId="22" fillId="16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1" fillId="16" borderId="21" xfId="5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7" fillId="19" borderId="20" xfId="51" applyFont="1" applyFill="1" applyBorder="1">
      <alignment/>
      <protection/>
    </xf>
    <xf numFmtId="0" fontId="18" fillId="0" borderId="22" xfId="51" applyFont="1" applyBorder="1" applyAlignment="1">
      <alignment/>
      <protection/>
    </xf>
    <xf numFmtId="0" fontId="18" fillId="0" borderId="0" xfId="51" applyFont="1" applyBorder="1" applyAlignment="1">
      <alignment/>
      <protection/>
    </xf>
    <xf numFmtId="0" fontId="18" fillId="19" borderId="23" xfId="51" applyFont="1" applyFill="1" applyBorder="1" applyAlignment="1">
      <alignment/>
      <protection/>
    </xf>
    <xf numFmtId="0" fontId="17" fillId="0" borderId="24" xfId="51" applyFont="1" applyBorder="1" applyAlignment="1">
      <alignment/>
      <protection/>
    </xf>
    <xf numFmtId="0" fontId="17" fillId="0" borderId="25" xfId="51" applyFont="1" applyBorder="1" applyAlignment="1">
      <alignment/>
      <protection/>
    </xf>
    <xf numFmtId="0" fontId="17" fillId="0" borderId="26" xfId="51" applyFont="1" applyBorder="1" applyAlignment="1">
      <alignment horizontal="center"/>
      <protection/>
    </xf>
    <xf numFmtId="0" fontId="1" fillId="16" borderId="0" xfId="51" applyFill="1" applyBorder="1" applyAlignment="1">
      <alignment horizontal="center"/>
      <protection/>
    </xf>
    <xf numFmtId="0" fontId="1" fillId="16" borderId="27" xfId="51" applyFill="1" applyBorder="1" applyAlignment="1">
      <alignment horizontal="center"/>
      <protection/>
    </xf>
    <xf numFmtId="0" fontId="1" fillId="0" borderId="11" xfId="51" applyFont="1" applyFill="1" applyBorder="1" applyAlignment="1">
      <alignment horizontal="center"/>
      <protection/>
    </xf>
    <xf numFmtId="0" fontId="1" fillId="16" borderId="23" xfId="51" applyFill="1" applyBorder="1" applyAlignment="1">
      <alignment horizontal="center"/>
      <protection/>
    </xf>
    <xf numFmtId="0" fontId="1" fillId="0" borderId="16" xfId="51" applyFont="1" applyFill="1" applyBorder="1" applyAlignment="1">
      <alignment horizontal="center"/>
      <protection/>
    </xf>
    <xf numFmtId="0" fontId="1" fillId="0" borderId="17" xfId="5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1" fillId="0" borderId="28" xfId="51" applyFont="1" applyFill="1" applyBorder="1" applyAlignment="1">
      <alignment horizontal="center"/>
      <protection/>
    </xf>
    <xf numFmtId="0" fontId="18" fillId="19" borderId="25" xfId="51" applyFont="1" applyFill="1" applyBorder="1" applyAlignment="1">
      <alignment horizontal="center"/>
      <protection/>
    </xf>
    <xf numFmtId="0" fontId="18" fillId="0" borderId="29" xfId="51" applyFont="1" applyBorder="1" applyAlignment="1">
      <alignment horizontal="center"/>
      <protection/>
    </xf>
    <xf numFmtId="0" fontId="1" fillId="16" borderId="30" xfId="51" applyFill="1" applyBorder="1" applyAlignment="1">
      <alignment horizontal="center"/>
      <protection/>
    </xf>
    <xf numFmtId="0" fontId="1" fillId="16" borderId="31" xfId="51" applyFill="1" applyBorder="1" applyAlignment="1">
      <alignment horizontal="center"/>
      <protection/>
    </xf>
    <xf numFmtId="0" fontId="1" fillId="0" borderId="12" xfId="51" applyFont="1" applyFill="1" applyBorder="1" applyAlignment="1">
      <alignment horizontal="center"/>
      <protection/>
    </xf>
    <xf numFmtId="0" fontId="19" fillId="19" borderId="17" xfId="51" applyFont="1" applyFill="1" applyBorder="1" applyAlignment="1">
      <alignment horizontal="center"/>
      <protection/>
    </xf>
    <xf numFmtId="0" fontId="20" fillId="16" borderId="30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center"/>
      <protection/>
    </xf>
    <xf numFmtId="0" fontId="20" fillId="0" borderId="28" xfId="51" applyFont="1" applyFill="1" applyBorder="1" applyAlignment="1">
      <alignment horizontal="center"/>
      <protection/>
    </xf>
    <xf numFmtId="0" fontId="22" fillId="16" borderId="11" xfId="0" applyFont="1" applyFill="1" applyBorder="1" applyAlignment="1">
      <alignment/>
    </xf>
    <xf numFmtId="0" fontId="0" fillId="0" borderId="15" xfId="0" applyBorder="1" applyAlignment="1">
      <alignment/>
    </xf>
    <xf numFmtId="0" fontId="24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17" fillId="0" borderId="26" xfId="51" applyFont="1" applyBorder="1" applyAlignment="1">
      <alignment/>
      <protection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180" fontId="1" fillId="0" borderId="16" xfId="51" applyNumberFormat="1" applyFill="1" applyBorder="1" applyAlignment="1">
      <alignment horizontal="center"/>
      <protection/>
    </xf>
    <xf numFmtId="180" fontId="1" fillId="0" borderId="10" xfId="51" applyNumberFormat="1" applyFill="1" applyBorder="1" applyAlignment="1">
      <alignment horizontal="center"/>
      <protection/>
    </xf>
    <xf numFmtId="180" fontId="0" fillId="0" borderId="16" xfId="0" applyNumberFormat="1" applyBorder="1" applyAlignment="1">
      <alignment/>
    </xf>
    <xf numFmtId="18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0" fontId="1" fillId="0" borderId="12" xfId="51" applyNumberFormat="1" applyFont="1" applyFill="1" applyBorder="1" applyAlignment="1">
      <alignment horizontal="center"/>
      <protection/>
    </xf>
    <xf numFmtId="180" fontId="1" fillId="0" borderId="10" xfId="51" applyNumberFormat="1" applyFont="1" applyFill="1" applyBorder="1" applyAlignment="1">
      <alignment horizontal="center"/>
      <protection/>
    </xf>
    <xf numFmtId="180" fontId="1" fillId="0" borderId="12" xfId="51" applyNumberFormat="1" applyFill="1" applyBorder="1" applyAlignment="1">
      <alignment horizontal="center"/>
      <protection/>
    </xf>
    <xf numFmtId="2" fontId="1" fillId="0" borderId="12" xfId="51" applyNumberFormat="1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2" fontId="0" fillId="0" borderId="16" xfId="0" applyNumberFormat="1" applyBorder="1" applyAlignment="1">
      <alignment/>
    </xf>
    <xf numFmtId="0" fontId="1" fillId="0" borderId="32" xfId="51" applyFill="1" applyBorder="1" applyAlignment="1">
      <alignment horizontal="center"/>
      <protection/>
    </xf>
    <xf numFmtId="0" fontId="1" fillId="0" borderId="33" xfId="51" applyFont="1" applyFill="1" applyBorder="1" applyAlignment="1">
      <alignment horizontal="center"/>
      <protection/>
    </xf>
    <xf numFmtId="0" fontId="1" fillId="0" borderId="32" xfId="51" applyFont="1" applyFill="1" applyBorder="1" applyAlignment="1">
      <alignment horizontal="center"/>
      <protection/>
    </xf>
    <xf numFmtId="0" fontId="17" fillId="16" borderId="30" xfId="51" applyFont="1" applyFill="1" applyBorder="1" applyAlignment="1">
      <alignment horizontal="center"/>
      <protection/>
    </xf>
    <xf numFmtId="0" fontId="17" fillId="0" borderId="17" xfId="51" applyFont="1" applyFill="1" applyBorder="1" applyAlignment="1">
      <alignment horizontal="center"/>
      <protection/>
    </xf>
    <xf numFmtId="0" fontId="17" fillId="0" borderId="32" xfId="51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17" fillId="0" borderId="34" xfId="51" applyFont="1" applyBorder="1" applyAlignment="1">
      <alignment horizontal="center"/>
      <protection/>
    </xf>
    <xf numFmtId="2" fontId="1" fillId="0" borderId="16" xfId="51" applyNumberFormat="1" applyFont="1" applyFill="1" applyBorder="1" applyAlignment="1">
      <alignment horizontal="center"/>
      <protection/>
    </xf>
    <xf numFmtId="2" fontId="1" fillId="0" borderId="10" xfId="51" applyNumberFormat="1" applyFill="1" applyBorder="1" applyAlignment="1">
      <alignment horizontal="center"/>
      <protection/>
    </xf>
    <xf numFmtId="2" fontId="1" fillId="0" borderId="16" xfId="51" applyNumberFormat="1" applyFill="1" applyBorder="1" applyAlignment="1">
      <alignment horizontal="center"/>
      <protection/>
    </xf>
    <xf numFmtId="2" fontId="1" fillId="0" borderId="35" xfId="51" applyNumberFormat="1" applyFill="1" applyBorder="1" applyAlignment="1">
      <alignment horizontal="center"/>
      <protection/>
    </xf>
    <xf numFmtId="2" fontId="1" fillId="0" borderId="10" xfId="51" applyNumberFormat="1" applyFont="1" applyFill="1" applyBorder="1" applyAlignment="1">
      <alignment horizontal="center"/>
      <protection/>
    </xf>
    <xf numFmtId="2" fontId="1" fillId="0" borderId="36" xfId="51" applyNumberFormat="1" applyFill="1" applyBorder="1" applyAlignment="1">
      <alignment horizontal="center"/>
      <protection/>
    </xf>
    <xf numFmtId="180" fontId="1" fillId="0" borderId="19" xfId="51" applyNumberFormat="1" applyFill="1" applyBorder="1" applyAlignment="1">
      <alignment horizontal="center"/>
      <protection/>
    </xf>
    <xf numFmtId="180" fontId="1" fillId="0" borderId="37" xfId="51" applyNumberFormat="1" applyFill="1" applyBorder="1" applyAlignment="1">
      <alignment horizontal="center"/>
      <protection/>
    </xf>
    <xf numFmtId="2" fontId="17" fillId="0" borderId="17" xfId="51" applyNumberFormat="1" applyFont="1" applyFill="1" applyBorder="1" applyAlignment="1">
      <alignment horizontal="center"/>
      <protection/>
    </xf>
    <xf numFmtId="2" fontId="17" fillId="0" borderId="28" xfId="51" applyNumberFormat="1" applyFont="1" applyFill="1" applyBorder="1" applyAlignment="1">
      <alignment horizontal="center"/>
      <protection/>
    </xf>
    <xf numFmtId="0" fontId="17" fillId="0" borderId="0" xfId="51" applyFont="1">
      <alignment/>
      <protection/>
    </xf>
    <xf numFmtId="0" fontId="17" fillId="0" borderId="28" xfId="51" applyFont="1" applyFill="1" applyBorder="1" applyAlignment="1">
      <alignment horizontal="center"/>
      <protection/>
    </xf>
    <xf numFmtId="0" fontId="17" fillId="16" borderId="0" xfId="51" applyFont="1" applyFill="1" applyBorder="1" applyAlignment="1">
      <alignment horizontal="center"/>
      <protection/>
    </xf>
    <xf numFmtId="0" fontId="17" fillId="0" borderId="11" xfId="51" applyFont="1" applyFill="1" applyBorder="1" applyAlignment="1">
      <alignment horizontal="center"/>
      <protection/>
    </xf>
    <xf numFmtId="0" fontId="17" fillId="16" borderId="34" xfId="51" applyFont="1" applyFill="1" applyBorder="1" applyAlignment="1">
      <alignment horizontal="center"/>
      <protection/>
    </xf>
    <xf numFmtId="0" fontId="17" fillId="0" borderId="0" xfId="51" applyFont="1" applyAlignment="1">
      <alignment horizontal="center"/>
      <protection/>
    </xf>
    <xf numFmtId="0" fontId="1" fillId="0" borderId="38" xfId="51" applyFont="1" applyFill="1" applyBorder="1" applyAlignment="1">
      <alignment horizontal="center"/>
      <protection/>
    </xf>
    <xf numFmtId="0" fontId="24" fillId="0" borderId="21" xfId="0" applyFont="1" applyBorder="1" applyAlignment="1">
      <alignment/>
    </xf>
    <xf numFmtId="182" fontId="0" fillId="0" borderId="10" xfId="0" applyNumberFormat="1" applyBorder="1" applyAlignment="1">
      <alignment/>
    </xf>
    <xf numFmtId="2" fontId="1" fillId="0" borderId="39" xfId="51" applyNumberFormat="1" applyFill="1" applyBorder="1" applyAlignment="1">
      <alignment horizontal="center"/>
      <protection/>
    </xf>
    <xf numFmtId="180" fontId="1" fillId="0" borderId="39" xfId="51" applyNumberFormat="1" applyFill="1" applyBorder="1" applyAlignment="1">
      <alignment horizontal="center"/>
      <protection/>
    </xf>
    <xf numFmtId="180" fontId="1" fillId="0" borderId="35" xfId="51" applyNumberFormat="1" applyFill="1" applyBorder="1" applyAlignment="1">
      <alignment horizontal="center"/>
      <protection/>
    </xf>
    <xf numFmtId="0" fontId="1" fillId="0" borderId="39" xfId="51" applyFill="1" applyBorder="1" applyAlignment="1">
      <alignment horizontal="center"/>
      <protection/>
    </xf>
    <xf numFmtId="0" fontId="1" fillId="0" borderId="35" xfId="51" applyFill="1" applyBorder="1" applyAlignment="1">
      <alignment horizontal="center"/>
      <protection/>
    </xf>
    <xf numFmtId="0" fontId="1" fillId="0" borderId="39" xfId="51" applyFont="1" applyFill="1" applyBorder="1" applyAlignment="1">
      <alignment horizontal="center"/>
      <protection/>
    </xf>
    <xf numFmtId="0" fontId="1" fillId="0" borderId="35" xfId="51" applyFont="1" applyFill="1" applyBorder="1" applyAlignment="1">
      <alignment horizontal="center"/>
      <protection/>
    </xf>
    <xf numFmtId="180" fontId="1" fillId="0" borderId="40" xfId="51" applyNumberFormat="1" applyFill="1" applyBorder="1" applyAlignment="1">
      <alignment horizontal="center"/>
      <protection/>
    </xf>
    <xf numFmtId="180" fontId="1" fillId="0" borderId="36" xfId="51" applyNumberFormat="1" applyFill="1" applyBorder="1" applyAlignment="1">
      <alignment horizontal="center"/>
      <protection/>
    </xf>
    <xf numFmtId="180" fontId="1" fillId="0" borderId="41" xfId="51" applyNumberFormat="1" applyFont="1" applyFill="1" applyBorder="1" applyAlignment="1">
      <alignment horizontal="center"/>
      <protection/>
    </xf>
    <xf numFmtId="180" fontId="1" fillId="0" borderId="36" xfId="51" applyNumberFormat="1" applyFont="1" applyFill="1" applyBorder="1" applyAlignment="1">
      <alignment horizontal="center"/>
      <protection/>
    </xf>
    <xf numFmtId="0" fontId="1" fillId="16" borderId="10" xfId="51" applyFill="1" applyBorder="1" applyAlignment="1">
      <alignment horizontal="center"/>
      <protection/>
    </xf>
    <xf numFmtId="0" fontId="22" fillId="0" borderId="16" xfId="0" applyFont="1" applyBorder="1" applyAlignment="1">
      <alignment horizontal="center"/>
    </xf>
    <xf numFmtId="0" fontId="1" fillId="16" borderId="16" xfId="51" applyFill="1" applyBorder="1" applyAlignment="1">
      <alignment horizontal="center"/>
      <protection/>
    </xf>
    <xf numFmtId="2" fontId="1" fillId="0" borderId="21" xfId="51" applyNumberFormat="1" applyFill="1" applyBorder="1" applyAlignment="1">
      <alignment horizontal="center"/>
      <protection/>
    </xf>
    <xf numFmtId="0" fontId="17" fillId="16" borderId="17" xfId="51" applyFont="1" applyFill="1" applyBorder="1" applyAlignment="1">
      <alignment horizontal="center"/>
      <protection/>
    </xf>
    <xf numFmtId="2" fontId="17" fillId="0" borderId="30" xfId="51" applyNumberFormat="1" applyFont="1" applyFill="1" applyBorder="1" applyAlignment="1">
      <alignment horizontal="center"/>
      <protection/>
    </xf>
    <xf numFmtId="0" fontId="17" fillId="0" borderId="30" xfId="51" applyFont="1" applyFill="1" applyBorder="1" applyAlignment="1">
      <alignment horizontal="center"/>
      <protection/>
    </xf>
    <xf numFmtId="0" fontId="1" fillId="16" borderId="12" xfId="51" applyFill="1" applyBorder="1" applyAlignment="1">
      <alignment horizontal="center"/>
      <protection/>
    </xf>
    <xf numFmtId="0" fontId="17" fillId="16" borderId="11" xfId="51" applyFont="1" applyFill="1" applyBorder="1" applyAlignment="1">
      <alignment horizontal="center"/>
      <protection/>
    </xf>
    <xf numFmtId="0" fontId="20" fillId="16" borderId="17" xfId="51" applyFont="1" applyFill="1" applyBorder="1" applyAlignment="1">
      <alignment horizontal="center"/>
      <protection/>
    </xf>
    <xf numFmtId="0" fontId="20" fillId="0" borderId="30" xfId="51" applyFont="1" applyFill="1" applyBorder="1" applyAlignment="1">
      <alignment horizontal="center"/>
      <protection/>
    </xf>
    <xf numFmtId="0" fontId="1" fillId="16" borderId="17" xfId="51" applyFill="1" applyBorder="1" applyAlignment="1">
      <alignment horizontal="center"/>
      <protection/>
    </xf>
    <xf numFmtId="0" fontId="1" fillId="0" borderId="23" xfId="51" applyFont="1" applyFill="1" applyBorder="1" applyAlignment="1">
      <alignment horizontal="center"/>
      <protection/>
    </xf>
    <xf numFmtId="0" fontId="18" fillId="0" borderId="0" xfId="5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1" fillId="0" borderId="38" xfId="51" applyFill="1" applyBorder="1" applyAlignment="1">
      <alignment horizontal="center"/>
      <protection/>
    </xf>
    <xf numFmtId="0" fontId="1" fillId="16" borderId="40" xfId="51" applyFill="1" applyBorder="1" applyAlignment="1">
      <alignment horizontal="center"/>
      <protection/>
    </xf>
    <xf numFmtId="0" fontId="1" fillId="16" borderId="36" xfId="51" applyFill="1" applyBorder="1" applyAlignment="1">
      <alignment horizontal="center"/>
      <protection/>
    </xf>
    <xf numFmtId="0" fontId="1" fillId="16" borderId="33" xfId="51" applyFill="1" applyBorder="1" applyAlignment="1">
      <alignment horizontal="center"/>
      <protection/>
    </xf>
    <xf numFmtId="0" fontId="1" fillId="0" borderId="0" xfId="51" applyBorder="1" applyAlignment="1">
      <alignment horizontal="center"/>
      <protection/>
    </xf>
    <xf numFmtId="0" fontId="22" fillId="16" borderId="42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14" fontId="27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28" fillId="0" borderId="0" xfId="0" applyFont="1" applyAlignment="1">
      <alignment/>
    </xf>
    <xf numFmtId="0" fontId="17" fillId="24" borderId="20" xfId="51" applyFont="1" applyFill="1" applyBorder="1">
      <alignment/>
      <protection/>
    </xf>
    <xf numFmtId="0" fontId="19" fillId="24" borderId="17" xfId="51" applyFont="1" applyFill="1" applyBorder="1" applyAlignment="1">
      <alignment horizontal="center"/>
      <protection/>
    </xf>
    <xf numFmtId="0" fontId="0" fillId="24" borderId="0" xfId="0" applyFont="1" applyFill="1" applyBorder="1" applyAlignment="1">
      <alignment/>
    </xf>
    <xf numFmtId="0" fontId="1" fillId="16" borderId="45" xfId="5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180" fontId="0" fillId="0" borderId="12" xfId="0" applyNumberFormat="1" applyBorder="1" applyAlignment="1">
      <alignment horizontal="center"/>
    </xf>
    <xf numFmtId="180" fontId="1" fillId="0" borderId="16" xfId="51" applyNumberFormat="1" applyFont="1" applyFill="1" applyBorder="1" applyAlignment="1">
      <alignment horizontal="center"/>
      <protection/>
    </xf>
    <xf numFmtId="2" fontId="1" fillId="0" borderId="40" xfId="51" applyNumberFormat="1" applyFont="1" applyFill="1" applyBorder="1" applyAlignment="1">
      <alignment horizontal="center"/>
      <protection/>
    </xf>
    <xf numFmtId="2" fontId="1" fillId="0" borderId="36" xfId="51" applyNumberFormat="1" applyFont="1" applyFill="1" applyBorder="1" applyAlignment="1">
      <alignment horizontal="center"/>
      <protection/>
    </xf>
    <xf numFmtId="180" fontId="0" fillId="0" borderId="19" xfId="0" applyNumberFormat="1" applyBorder="1" applyAlignment="1">
      <alignment/>
    </xf>
    <xf numFmtId="180" fontId="0" fillId="0" borderId="37" xfId="0" applyNumberFormat="1" applyBorder="1" applyAlignment="1">
      <alignment/>
    </xf>
    <xf numFmtId="0" fontId="0" fillId="0" borderId="19" xfId="0" applyBorder="1" applyAlignment="1">
      <alignment/>
    </xf>
    <xf numFmtId="2" fontId="1" fillId="0" borderId="40" xfId="51" applyNumberFormat="1" applyFill="1" applyBorder="1" applyAlignment="1">
      <alignment horizontal="center"/>
      <protection/>
    </xf>
    <xf numFmtId="0" fontId="1" fillId="0" borderId="40" xfId="51" applyFill="1" applyBorder="1" applyAlignment="1">
      <alignment horizontal="center"/>
      <protection/>
    </xf>
    <xf numFmtId="0" fontId="1" fillId="0" borderId="36" xfId="51" applyFill="1" applyBorder="1" applyAlignment="1">
      <alignment horizontal="center"/>
      <protection/>
    </xf>
    <xf numFmtId="2" fontId="0" fillId="0" borderId="21" xfId="0" applyNumberFormat="1" applyBorder="1" applyAlignment="1">
      <alignment horizontal="center"/>
    </xf>
    <xf numFmtId="180" fontId="0" fillId="0" borderId="2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25" borderId="29" xfId="51" applyFont="1" applyFill="1" applyBorder="1" applyAlignment="1">
      <alignment horizontal="center"/>
      <protection/>
    </xf>
    <xf numFmtId="182" fontId="24" fillId="0" borderId="10" xfId="0" applyNumberFormat="1" applyFont="1" applyBorder="1" applyAlignment="1">
      <alignment/>
    </xf>
    <xf numFmtId="0" fontId="18" fillId="0" borderId="25" xfId="51" applyFont="1" applyBorder="1" applyAlignment="1">
      <alignment horizontal="center"/>
      <protection/>
    </xf>
    <xf numFmtId="0" fontId="17" fillId="0" borderId="14" xfId="51" applyFont="1" applyBorder="1" applyAlignment="1">
      <alignment horizontal="center"/>
      <protection/>
    </xf>
    <xf numFmtId="0" fontId="1" fillId="0" borderId="0" xfId="51" applyAlignment="1">
      <alignment horizontal="center"/>
      <protection/>
    </xf>
    <xf numFmtId="0" fontId="18" fillId="0" borderId="47" xfId="51" applyFont="1" applyBorder="1" applyAlignment="1">
      <alignment horizontal="center"/>
      <protection/>
    </xf>
    <xf numFmtId="0" fontId="18" fillId="0" borderId="48" xfId="51" applyFont="1" applyBorder="1" applyAlignment="1">
      <alignment horizontal="center"/>
      <protection/>
    </xf>
    <xf numFmtId="0" fontId="18" fillId="0" borderId="49" xfId="51" applyFont="1" applyBorder="1" applyAlignment="1">
      <alignment horizontal="center"/>
      <protection/>
    </xf>
    <xf numFmtId="0" fontId="18" fillId="0" borderId="38" xfId="51" applyFont="1" applyBorder="1" applyAlignment="1">
      <alignment horizontal="center"/>
      <protection/>
    </xf>
    <xf numFmtId="0" fontId="17" fillId="0" borderId="50" xfId="51" applyFont="1" applyBorder="1" applyAlignment="1">
      <alignment horizontal="center"/>
      <protection/>
    </xf>
    <xf numFmtId="0" fontId="17" fillId="0" borderId="51" xfId="51" applyFont="1" applyBorder="1" applyAlignment="1">
      <alignment horizontal="center"/>
      <protection/>
    </xf>
    <xf numFmtId="0" fontId="17" fillId="0" borderId="34" xfId="51" applyFont="1" applyBorder="1" applyAlignment="1">
      <alignment horizontal="center"/>
      <protection/>
    </xf>
    <xf numFmtId="0" fontId="1" fillId="0" borderId="11" xfId="51" applyBorder="1" applyAlignment="1">
      <alignment horizontal="center"/>
      <protection/>
    </xf>
    <xf numFmtId="0" fontId="1" fillId="0" borderId="42" xfId="51" applyBorder="1" applyAlignment="1">
      <alignment horizontal="center"/>
      <protection/>
    </xf>
    <xf numFmtId="0" fontId="1" fillId="0" borderId="12" xfId="51" applyBorder="1" applyAlignment="1">
      <alignment horizontal="center"/>
      <protection/>
    </xf>
    <xf numFmtId="0" fontId="17" fillId="0" borderId="24" xfId="51" applyFont="1" applyBorder="1" applyAlignment="1">
      <alignment horizontal="center"/>
      <protection/>
    </xf>
    <xf numFmtId="0" fontId="17" fillId="0" borderId="25" xfId="51" applyFont="1" applyBorder="1" applyAlignment="1">
      <alignment horizontal="center"/>
      <protection/>
    </xf>
    <xf numFmtId="0" fontId="17" fillId="0" borderId="26" xfId="51" applyFont="1" applyBorder="1" applyAlignment="1">
      <alignment horizontal="center"/>
      <protection/>
    </xf>
    <xf numFmtId="0" fontId="18" fillId="0" borderId="52" xfId="51" applyFont="1" applyBorder="1" applyAlignment="1">
      <alignment horizontal="center"/>
      <protection/>
    </xf>
    <xf numFmtId="0" fontId="18" fillId="0" borderId="53" xfId="51" applyFont="1" applyBorder="1" applyAlignment="1">
      <alignment horizontal="center"/>
      <protection/>
    </xf>
    <xf numFmtId="0" fontId="18" fillId="0" borderId="50" xfId="51" applyFont="1" applyBorder="1" applyAlignment="1">
      <alignment horizontal="center"/>
      <protection/>
    </xf>
    <xf numFmtId="0" fontId="18" fillId="0" borderId="54" xfId="51" applyFont="1" applyBorder="1" applyAlignment="1">
      <alignment horizontal="center"/>
      <protection/>
    </xf>
    <xf numFmtId="0" fontId="18" fillId="0" borderId="55" xfId="51" applyFont="1" applyBorder="1" applyAlignment="1">
      <alignment horizontal="center"/>
      <protection/>
    </xf>
    <xf numFmtId="0" fontId="18" fillId="0" borderId="51" xfId="51" applyFont="1" applyBorder="1" applyAlignment="1">
      <alignment horizontal="center"/>
      <protection/>
    </xf>
    <xf numFmtId="0" fontId="18" fillId="0" borderId="24" xfId="51" applyFont="1" applyBorder="1" applyAlignment="1">
      <alignment horizontal="center"/>
      <protection/>
    </xf>
    <xf numFmtId="0" fontId="18" fillId="0" borderId="26" xfId="51" applyFont="1" applyBorder="1" applyAlignment="1">
      <alignment horizontal="center"/>
      <protection/>
    </xf>
    <xf numFmtId="0" fontId="18" fillId="0" borderId="56" xfId="51" applyFont="1" applyBorder="1" applyAlignment="1">
      <alignment horizontal="center"/>
      <protection/>
    </xf>
    <xf numFmtId="0" fontId="18" fillId="0" borderId="57" xfId="51" applyFont="1" applyBorder="1" applyAlignment="1">
      <alignment horizontal="center"/>
      <protection/>
    </xf>
    <xf numFmtId="0" fontId="18" fillId="0" borderId="58" xfId="51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view="pageBreakPreview" zoomScale="60" zoomScaleNormal="90" zoomScalePageLayoutView="0" workbookViewId="0" topLeftCell="A3">
      <pane xSplit="6" ySplit="2" topLeftCell="Q5" activePane="bottomRight" state="frozen"/>
      <selection pane="topLeft" activeCell="A3" sqref="A3"/>
      <selection pane="topRight" activeCell="G3" sqref="G3"/>
      <selection pane="bottomLeft" activeCell="A5" sqref="A5"/>
      <selection pane="bottomRight" activeCell="F20" sqref="F20"/>
    </sheetView>
  </sheetViews>
  <sheetFormatPr defaultColWidth="11.421875" defaultRowHeight="12.75"/>
  <cols>
    <col min="1" max="1" width="5.28125" style="0" customWidth="1"/>
    <col min="2" max="2" width="6.00390625" style="0" customWidth="1"/>
    <col min="3" max="3" width="10.7109375" style="0" customWidth="1"/>
    <col min="4" max="4" width="22.7109375" style="0" customWidth="1"/>
    <col min="5" max="5" width="25.57421875" style="0" customWidth="1"/>
    <col min="6" max="6" width="24.140625" style="0" customWidth="1"/>
    <col min="7" max="7" width="3.28125" style="0" customWidth="1"/>
    <col min="8" max="8" width="6.00390625" style="0" hidden="1" customWidth="1"/>
    <col min="9" max="14" width="4.8515625" style="0" hidden="1" customWidth="1"/>
    <col min="15" max="15" width="5.140625" style="0" hidden="1" customWidth="1"/>
    <col min="16" max="16" width="4.8515625" style="0" hidden="1" customWidth="1"/>
    <col min="17" max="17" width="7.57421875" style="79" customWidth="1"/>
    <col min="18" max="19" width="4.8515625" style="0" hidden="1" customWidth="1"/>
    <col min="20" max="20" width="11.140625" style="79" hidden="1" customWidth="1"/>
    <col min="21" max="21" width="4.8515625" style="0" hidden="1" customWidth="1"/>
    <col min="22" max="22" width="6.140625" style="0" hidden="1" customWidth="1"/>
    <col min="23" max="23" width="8.00390625" style="79" customWidth="1"/>
    <col min="24" max="24" width="5.140625" style="0" hidden="1" customWidth="1"/>
    <col min="25" max="25" width="4.28125" style="0" hidden="1" customWidth="1"/>
    <col min="26" max="26" width="4.7109375" style="0" hidden="1" customWidth="1"/>
    <col min="27" max="27" width="4.28125" style="0" hidden="1" customWidth="1"/>
    <col min="28" max="28" width="9.28125" style="79" customWidth="1"/>
    <col min="29" max="29" width="5.140625" style="0" hidden="1" customWidth="1"/>
    <col min="30" max="30" width="4.57421875" style="0" hidden="1" customWidth="1"/>
    <col min="31" max="31" width="8.140625" style="79" hidden="1" customWidth="1"/>
    <col min="32" max="32" width="5.57421875" style="0" hidden="1" customWidth="1"/>
    <col min="33" max="33" width="5.140625" style="0" hidden="1" customWidth="1"/>
    <col min="34" max="34" width="8.8515625" style="0" customWidth="1"/>
    <col min="35" max="35" width="5.28125" style="0" hidden="1" customWidth="1"/>
    <col min="36" max="38" width="5.7109375" style="0" hidden="1" customWidth="1"/>
    <col min="39" max="39" width="9.421875" style="0" customWidth="1"/>
    <col min="40" max="40" width="11.28125" style="0" customWidth="1"/>
  </cols>
  <sheetData>
    <row r="1" spans="8:38" ht="15.75" hidden="1" thickBot="1">
      <c r="H1" s="2"/>
      <c r="I1" s="2"/>
      <c r="J1" s="2"/>
      <c r="K1" s="2"/>
      <c r="L1" s="2"/>
      <c r="M1" s="2"/>
      <c r="N1" s="2"/>
      <c r="O1" s="2"/>
      <c r="P1" s="1"/>
      <c r="R1" s="1"/>
      <c r="S1" s="1"/>
      <c r="T1" s="91"/>
      <c r="U1" s="1"/>
      <c r="V1" s="1"/>
      <c r="W1" s="91"/>
      <c r="X1" s="1"/>
      <c r="Y1" s="1"/>
      <c r="Z1" s="1"/>
      <c r="AA1" s="1"/>
      <c r="AB1" s="91"/>
      <c r="AC1" s="2"/>
      <c r="AD1" s="2"/>
      <c r="AE1" s="96"/>
      <c r="AF1" s="1"/>
      <c r="AG1" s="1"/>
      <c r="AH1" s="1"/>
      <c r="AI1" s="2"/>
      <c r="AJ1" s="1"/>
      <c r="AK1" s="1"/>
      <c r="AL1" s="1"/>
    </row>
    <row r="2" spans="5:38" ht="24" customHeight="1" hidden="1" thickBot="1">
      <c r="E2" s="1"/>
      <c r="F2" s="1"/>
      <c r="G2" s="1"/>
      <c r="H2" s="8">
        <v>2</v>
      </c>
      <c r="I2" s="9"/>
      <c r="J2" s="10"/>
      <c r="K2" s="8">
        <v>5</v>
      </c>
      <c r="L2" s="9"/>
      <c r="M2" s="10"/>
      <c r="N2" s="8">
        <v>3</v>
      </c>
      <c r="O2" s="9"/>
      <c r="P2" s="56"/>
      <c r="Q2" s="14">
        <v>10</v>
      </c>
      <c r="R2" s="15">
        <v>6</v>
      </c>
      <c r="S2" s="15"/>
      <c r="T2" s="15"/>
      <c r="U2" s="15">
        <v>10</v>
      </c>
      <c r="V2" s="15"/>
      <c r="W2" s="15"/>
      <c r="X2" s="16">
        <v>10</v>
      </c>
      <c r="Y2" s="16"/>
      <c r="Z2" s="17"/>
      <c r="AA2" s="17"/>
      <c r="AB2" s="16"/>
      <c r="AC2" s="15">
        <v>6</v>
      </c>
      <c r="AD2" s="15"/>
      <c r="AE2" s="15"/>
      <c r="AF2" s="15">
        <v>10</v>
      </c>
      <c r="AG2" s="15"/>
      <c r="AH2" s="15"/>
      <c r="AI2" s="15">
        <v>10</v>
      </c>
      <c r="AJ2" s="1">
        <f>SUM(Q2:AI2)</f>
        <v>62</v>
      </c>
      <c r="AK2" s="1"/>
      <c r="AL2" s="1"/>
    </row>
    <row r="3" spans="1:40" ht="15.75" thickBot="1">
      <c r="A3" s="181" t="s">
        <v>104</v>
      </c>
      <c r="B3" s="181"/>
      <c r="C3" s="181"/>
      <c r="D3" s="181"/>
      <c r="E3" s="1"/>
      <c r="F3" s="1"/>
      <c r="G3" s="1"/>
      <c r="H3" s="186" t="s">
        <v>18</v>
      </c>
      <c r="I3" s="187"/>
      <c r="J3" s="187"/>
      <c r="K3" s="187"/>
      <c r="L3" s="187"/>
      <c r="M3" s="187"/>
      <c r="N3" s="187"/>
      <c r="O3" s="187"/>
      <c r="P3" s="188"/>
      <c r="Q3" s="80"/>
      <c r="R3" s="201" t="s">
        <v>22</v>
      </c>
      <c r="S3" s="179"/>
      <c r="T3" s="202"/>
      <c r="U3" s="180" t="s">
        <v>25</v>
      </c>
      <c r="V3" s="180"/>
      <c r="W3" s="180"/>
      <c r="X3" s="192" t="s">
        <v>31</v>
      </c>
      <c r="Y3" s="193"/>
      <c r="Z3" s="193"/>
      <c r="AA3" s="194"/>
      <c r="AB3" s="95"/>
      <c r="AC3" s="192" t="s">
        <v>23</v>
      </c>
      <c r="AD3" s="193"/>
      <c r="AE3" s="194"/>
      <c r="AF3" s="186" t="s">
        <v>26</v>
      </c>
      <c r="AG3" s="187"/>
      <c r="AH3" s="188"/>
      <c r="AI3" s="192" t="s">
        <v>27</v>
      </c>
      <c r="AJ3" s="193"/>
      <c r="AK3" s="193"/>
      <c r="AL3" s="193"/>
      <c r="AM3" s="194"/>
      <c r="AN3" s="98" t="s">
        <v>39</v>
      </c>
    </row>
    <row r="4" spans="1:40" ht="19.5" customHeight="1" thickBot="1">
      <c r="A4" s="189"/>
      <c r="B4" s="190"/>
      <c r="C4" s="190"/>
      <c r="D4" s="191"/>
      <c r="E4" s="4"/>
      <c r="F4" s="13"/>
      <c r="G4" s="130"/>
      <c r="H4" s="182" t="s">
        <v>19</v>
      </c>
      <c r="I4" s="183"/>
      <c r="J4" s="184"/>
      <c r="K4" s="185" t="s">
        <v>20</v>
      </c>
      <c r="L4" s="183"/>
      <c r="M4" s="184"/>
      <c r="N4" s="185" t="s">
        <v>21</v>
      </c>
      <c r="O4" s="183"/>
      <c r="P4" s="183"/>
      <c r="Q4" s="143" t="s">
        <v>10</v>
      </c>
      <c r="R4" s="32"/>
      <c r="S4" s="33"/>
      <c r="T4" s="143" t="s">
        <v>28</v>
      </c>
      <c r="U4" s="179" t="s">
        <v>1</v>
      </c>
      <c r="V4" s="179"/>
      <c r="W4" s="143" t="s">
        <v>24</v>
      </c>
      <c r="X4" s="203" t="s">
        <v>2</v>
      </c>
      <c r="Y4" s="204"/>
      <c r="Z4" s="205" t="s">
        <v>3</v>
      </c>
      <c r="AA4" s="204"/>
      <c r="AB4" s="144" t="s">
        <v>0</v>
      </c>
      <c r="AC4" s="32"/>
      <c r="AD4" s="33"/>
      <c r="AE4" s="144" t="s">
        <v>29</v>
      </c>
      <c r="AF4" s="195" t="s">
        <v>4</v>
      </c>
      <c r="AG4" s="196"/>
      <c r="AH4" s="177"/>
      <c r="AI4" s="197" t="s">
        <v>42</v>
      </c>
      <c r="AJ4" s="198"/>
      <c r="AK4" s="199" t="s">
        <v>43</v>
      </c>
      <c r="AL4" s="200"/>
      <c r="AM4" s="145" t="s">
        <v>30</v>
      </c>
      <c r="AN4" s="30"/>
    </row>
    <row r="5" spans="1:40" ht="19.5" thickBot="1">
      <c r="A5" s="20" t="s">
        <v>11</v>
      </c>
      <c r="B5" s="20" t="s">
        <v>12</v>
      </c>
      <c r="C5" s="20" t="s">
        <v>6</v>
      </c>
      <c r="D5" s="20" t="s">
        <v>44</v>
      </c>
      <c r="E5" s="20" t="s">
        <v>15</v>
      </c>
      <c r="F5" s="55" t="s">
        <v>14</v>
      </c>
      <c r="G5" s="131"/>
      <c r="H5" s="113" t="s">
        <v>7</v>
      </c>
      <c r="I5" s="111" t="s">
        <v>8</v>
      </c>
      <c r="J5" s="111" t="s">
        <v>9</v>
      </c>
      <c r="K5" s="111" t="s">
        <v>7</v>
      </c>
      <c r="L5" s="111" t="s">
        <v>8</v>
      </c>
      <c r="M5" s="111" t="s">
        <v>9</v>
      </c>
      <c r="N5" s="111" t="s">
        <v>7</v>
      </c>
      <c r="O5" s="111" t="s">
        <v>8</v>
      </c>
      <c r="P5" s="111" t="s">
        <v>9</v>
      </c>
      <c r="Q5" s="115" t="s">
        <v>17</v>
      </c>
      <c r="R5" s="113" t="s">
        <v>7</v>
      </c>
      <c r="S5" s="111" t="s">
        <v>8</v>
      </c>
      <c r="T5" s="115" t="s">
        <v>17</v>
      </c>
      <c r="U5" s="118" t="s">
        <v>7</v>
      </c>
      <c r="V5" s="111" t="s">
        <v>8</v>
      </c>
      <c r="W5" s="119" t="s">
        <v>17</v>
      </c>
      <c r="X5" s="113" t="s">
        <v>7</v>
      </c>
      <c r="Y5" s="111" t="s">
        <v>8</v>
      </c>
      <c r="Z5" s="111" t="s">
        <v>7</v>
      </c>
      <c r="AA5" s="111" t="s">
        <v>8</v>
      </c>
      <c r="AB5" s="120" t="s">
        <v>17</v>
      </c>
      <c r="AC5" s="113" t="s">
        <v>7</v>
      </c>
      <c r="AD5" s="111" t="s">
        <v>8</v>
      </c>
      <c r="AE5" s="115" t="s">
        <v>17</v>
      </c>
      <c r="AF5" s="113" t="s">
        <v>7</v>
      </c>
      <c r="AG5" s="111" t="s">
        <v>8</v>
      </c>
      <c r="AH5" s="122" t="s">
        <v>17</v>
      </c>
      <c r="AI5" s="127" t="s">
        <v>7</v>
      </c>
      <c r="AJ5" s="128" t="s">
        <v>8</v>
      </c>
      <c r="AK5" s="129" t="s">
        <v>7</v>
      </c>
      <c r="AL5" s="129" t="s">
        <v>8</v>
      </c>
      <c r="AM5" s="129" t="s">
        <v>17</v>
      </c>
      <c r="AN5" s="30"/>
    </row>
    <row r="6" spans="1:40" ht="19.5" thickBot="1">
      <c r="A6" s="21">
        <v>2</v>
      </c>
      <c r="B6" s="135">
        <v>80</v>
      </c>
      <c r="C6" s="136">
        <v>40865</v>
      </c>
      <c r="D6" s="137" t="s">
        <v>45</v>
      </c>
      <c r="E6" s="138" t="s">
        <v>46</v>
      </c>
      <c r="F6" s="138" t="s">
        <v>47</v>
      </c>
      <c r="G6" s="133"/>
      <c r="H6" s="81">
        <v>7.5</v>
      </c>
      <c r="I6" s="85">
        <v>7.5</v>
      </c>
      <c r="J6" s="82">
        <f aca="true" t="shared" si="0" ref="J6:J18">((H6+I6)/2)*($H$2/$Q$2)</f>
        <v>1.5</v>
      </c>
      <c r="K6" s="85">
        <v>7</v>
      </c>
      <c r="L6" s="85">
        <v>7</v>
      </c>
      <c r="M6" s="114">
        <f aca="true" t="shared" si="1" ref="M6:M18">((K6+L6)/2)*($K$2/$X$2)</f>
        <v>3.5</v>
      </c>
      <c r="N6" s="85">
        <v>7.5</v>
      </c>
      <c r="O6" s="85">
        <v>7.5</v>
      </c>
      <c r="P6" s="82">
        <f aca="true" t="shared" si="2" ref="P6:P18">((N6+O6)/2)*($N$2/$U$2)</f>
        <v>2.25</v>
      </c>
      <c r="Q6" s="89">
        <f aca="true" t="shared" si="3" ref="Q6:Q18">J6+M6+P6</f>
        <v>7.25</v>
      </c>
      <c r="R6" s="62"/>
      <c r="S6" s="63"/>
      <c r="T6" s="77">
        <f aca="true" t="shared" si="4" ref="T6:T18">((R6+S6)/2)*6/10</f>
        <v>0</v>
      </c>
      <c r="U6" s="50">
        <v>6.5</v>
      </c>
      <c r="V6" s="6">
        <v>7</v>
      </c>
      <c r="W6" s="94">
        <f aca="true" t="shared" si="5" ref="W6:W18">(U6+V6)/2</f>
        <v>6.75</v>
      </c>
      <c r="X6" s="42">
        <v>7</v>
      </c>
      <c r="Y6" s="6">
        <v>7.5</v>
      </c>
      <c r="Z6" s="85">
        <v>8.5</v>
      </c>
      <c r="AA6" s="6">
        <v>8.5</v>
      </c>
      <c r="AB6" s="53">
        <f aca="true" t="shared" si="6" ref="AB6:AB18">((X6+Y6)/2+(Z6+AA6)/2)/2</f>
        <v>7.875</v>
      </c>
      <c r="AC6" s="11"/>
      <c r="AD6" s="6"/>
      <c r="AE6" s="77">
        <f aca="true" t="shared" si="7" ref="AE6:AE18">((AC6+AD6)/2)*6/10</f>
        <v>0</v>
      </c>
      <c r="AF6" s="42">
        <v>7</v>
      </c>
      <c r="AG6" s="6">
        <v>7</v>
      </c>
      <c r="AH6" s="43">
        <f aca="true" t="shared" si="8" ref="AH6:AH18">(AF6+AG6)/2</f>
        <v>7</v>
      </c>
      <c r="AI6" s="42">
        <v>8.5</v>
      </c>
      <c r="AJ6" s="40">
        <v>8.5</v>
      </c>
      <c r="AK6" s="6">
        <v>9</v>
      </c>
      <c r="AL6" s="6">
        <v>8.5</v>
      </c>
      <c r="AM6" s="6">
        <f aca="true" t="shared" si="9" ref="AM6:AM16">((AI6+AJ6)/2+(AK6+AL6)/2)/2</f>
        <v>8.625</v>
      </c>
      <c r="AN6" s="178">
        <f>Q6+T6+AE6+AB6+W6+AH6+AM6</f>
        <v>37.5</v>
      </c>
    </row>
    <row r="7" spans="1:40" ht="19.5" thickBot="1">
      <c r="A7" s="21">
        <v>7</v>
      </c>
      <c r="B7" s="135">
        <v>84</v>
      </c>
      <c r="C7" s="136">
        <v>40527</v>
      </c>
      <c r="D7" s="137" t="s">
        <v>54</v>
      </c>
      <c r="E7" s="138" t="s">
        <v>55</v>
      </c>
      <c r="F7" s="138" t="s">
        <v>56</v>
      </c>
      <c r="G7" s="132"/>
      <c r="H7" s="167">
        <v>5</v>
      </c>
      <c r="I7" s="167">
        <v>5</v>
      </c>
      <c r="J7" s="114">
        <f t="shared" si="0"/>
        <v>1</v>
      </c>
      <c r="K7" s="167">
        <v>5</v>
      </c>
      <c r="L7" s="167">
        <v>5.5</v>
      </c>
      <c r="M7" s="114">
        <f t="shared" si="1"/>
        <v>2.625</v>
      </c>
      <c r="N7" s="167">
        <v>5</v>
      </c>
      <c r="O7" s="167">
        <v>5.5</v>
      </c>
      <c r="P7" s="114">
        <f t="shared" si="2"/>
        <v>1.575</v>
      </c>
      <c r="Q7" s="116">
        <f t="shared" si="3"/>
        <v>5.2</v>
      </c>
      <c r="R7" s="168"/>
      <c r="S7" s="168"/>
      <c r="T7" s="117">
        <f t="shared" si="4"/>
        <v>0</v>
      </c>
      <c r="U7" s="169">
        <v>7.5</v>
      </c>
      <c r="V7" s="170">
        <v>7.5</v>
      </c>
      <c r="W7" s="94">
        <f t="shared" si="5"/>
        <v>7.5</v>
      </c>
      <c r="X7" s="171">
        <v>7</v>
      </c>
      <c r="Y7" s="171">
        <v>7</v>
      </c>
      <c r="Z7" s="171">
        <v>7.5</v>
      </c>
      <c r="AA7" s="171">
        <v>8</v>
      </c>
      <c r="AB7" s="121">
        <f t="shared" si="6"/>
        <v>7.375</v>
      </c>
      <c r="AC7" s="172"/>
      <c r="AD7" s="172"/>
      <c r="AE7" s="117">
        <f t="shared" si="7"/>
        <v>0</v>
      </c>
      <c r="AF7" s="170">
        <v>8</v>
      </c>
      <c r="AG7" s="170">
        <v>8.5</v>
      </c>
      <c r="AH7" s="123">
        <f t="shared" si="8"/>
        <v>8.25</v>
      </c>
      <c r="AI7" s="171">
        <v>8</v>
      </c>
      <c r="AJ7" s="173">
        <v>8</v>
      </c>
      <c r="AK7" s="71">
        <v>7.5</v>
      </c>
      <c r="AL7" s="71">
        <v>7</v>
      </c>
      <c r="AM7" s="6">
        <f t="shared" si="9"/>
        <v>7.625</v>
      </c>
      <c r="AN7" s="178">
        <f aca="true" t="shared" si="10" ref="AN7:AN18">Q7+T7+AE7+AB7+W7+AH7+AM7</f>
        <v>35.95</v>
      </c>
    </row>
    <row r="8" spans="1:40" ht="18.75">
      <c r="A8" s="112">
        <v>10</v>
      </c>
      <c r="B8" s="135">
        <v>878</v>
      </c>
      <c r="C8" s="136">
        <v>40421</v>
      </c>
      <c r="D8" s="137" t="s">
        <v>63</v>
      </c>
      <c r="E8" s="138" t="s">
        <v>105</v>
      </c>
      <c r="F8" s="138" t="s">
        <v>64</v>
      </c>
      <c r="G8" s="133"/>
      <c r="H8" s="149">
        <v>6.5</v>
      </c>
      <c r="I8" s="149">
        <v>6.5</v>
      </c>
      <c r="J8" s="82">
        <f t="shared" si="0"/>
        <v>1.3</v>
      </c>
      <c r="K8" s="149">
        <v>6.5</v>
      </c>
      <c r="L8" s="149">
        <v>6.5</v>
      </c>
      <c r="M8" s="82">
        <f t="shared" si="1"/>
        <v>3.25</v>
      </c>
      <c r="N8" s="149">
        <v>7</v>
      </c>
      <c r="O8" s="149">
        <v>7</v>
      </c>
      <c r="P8" s="82">
        <f t="shared" si="2"/>
        <v>2.1</v>
      </c>
      <c r="Q8" s="89">
        <f t="shared" si="3"/>
        <v>6.65</v>
      </c>
      <c r="R8" s="161"/>
      <c r="S8" s="162"/>
      <c r="T8" s="77">
        <f t="shared" si="4"/>
        <v>0</v>
      </c>
      <c r="U8" s="151">
        <v>5.5</v>
      </c>
      <c r="V8" s="151">
        <v>6</v>
      </c>
      <c r="W8" s="94">
        <f t="shared" si="5"/>
        <v>5.75</v>
      </c>
      <c r="X8" s="151">
        <v>6.5</v>
      </c>
      <c r="Y8" s="151">
        <v>6.5</v>
      </c>
      <c r="Z8" s="151">
        <v>6.5</v>
      </c>
      <c r="AA8" s="151">
        <v>7</v>
      </c>
      <c r="AB8" s="53">
        <f t="shared" si="6"/>
        <v>6.625</v>
      </c>
      <c r="AC8" s="163"/>
      <c r="AD8" s="44"/>
      <c r="AE8" s="77">
        <f t="shared" si="7"/>
        <v>0</v>
      </c>
      <c r="AF8" s="151">
        <v>8.5</v>
      </c>
      <c r="AG8" s="151">
        <v>8</v>
      </c>
      <c r="AH8" s="43">
        <f t="shared" si="8"/>
        <v>8.25</v>
      </c>
      <c r="AI8" s="174">
        <v>5.5</v>
      </c>
      <c r="AJ8" s="175">
        <v>5.5</v>
      </c>
      <c r="AK8" s="71">
        <v>8</v>
      </c>
      <c r="AL8" s="71">
        <v>8</v>
      </c>
      <c r="AM8" s="6">
        <f t="shared" si="9"/>
        <v>6.75</v>
      </c>
      <c r="AN8" s="178">
        <f t="shared" si="10"/>
        <v>34.025</v>
      </c>
    </row>
    <row r="9" spans="1:40" ht="18.75">
      <c r="A9" s="21">
        <v>13</v>
      </c>
      <c r="B9" s="135">
        <v>440</v>
      </c>
      <c r="C9" s="136">
        <v>40041</v>
      </c>
      <c r="D9" s="137" t="s">
        <v>67</v>
      </c>
      <c r="E9" s="138" t="s">
        <v>107</v>
      </c>
      <c r="F9" s="138" t="s">
        <v>66</v>
      </c>
      <c r="G9" s="132"/>
      <c r="H9" s="149">
        <v>5</v>
      </c>
      <c r="I9" s="150">
        <v>5.5</v>
      </c>
      <c r="J9" s="82">
        <f t="shared" si="0"/>
        <v>1.05</v>
      </c>
      <c r="K9" s="150">
        <v>5</v>
      </c>
      <c r="L9" s="150">
        <v>5.5</v>
      </c>
      <c r="M9" s="82">
        <f t="shared" si="1"/>
        <v>2.625</v>
      </c>
      <c r="N9" s="150">
        <v>5.5</v>
      </c>
      <c r="O9" s="150">
        <v>5.5</v>
      </c>
      <c r="P9" s="82">
        <f t="shared" si="2"/>
        <v>1.65</v>
      </c>
      <c r="Q9" s="89">
        <f t="shared" si="3"/>
        <v>5.324999999999999</v>
      </c>
      <c r="R9" s="64"/>
      <c r="S9" s="65"/>
      <c r="T9" s="77">
        <f t="shared" si="4"/>
        <v>0</v>
      </c>
      <c r="U9" s="147">
        <v>7</v>
      </c>
      <c r="V9" s="71">
        <v>7.5</v>
      </c>
      <c r="W9" s="94">
        <f t="shared" si="5"/>
        <v>7.25</v>
      </c>
      <c r="X9" s="151">
        <v>7</v>
      </c>
      <c r="Y9" s="71">
        <v>7.5</v>
      </c>
      <c r="Z9" s="71">
        <v>7.5</v>
      </c>
      <c r="AA9" s="71">
        <v>7.5</v>
      </c>
      <c r="AB9" s="53">
        <f t="shared" si="6"/>
        <v>7.375</v>
      </c>
      <c r="AC9" s="44"/>
      <c r="AD9" s="30"/>
      <c r="AE9" s="77">
        <f t="shared" si="7"/>
        <v>0</v>
      </c>
      <c r="AF9" s="151">
        <v>6.5</v>
      </c>
      <c r="AG9" s="71">
        <v>6.5</v>
      </c>
      <c r="AH9" s="43">
        <f t="shared" si="8"/>
        <v>6.5</v>
      </c>
      <c r="AI9" s="151">
        <v>4.5</v>
      </c>
      <c r="AJ9" s="176">
        <v>4</v>
      </c>
      <c r="AK9" s="71">
        <v>7</v>
      </c>
      <c r="AL9" s="71">
        <v>7</v>
      </c>
      <c r="AM9" s="6">
        <f t="shared" si="9"/>
        <v>5.625</v>
      </c>
      <c r="AN9" s="178">
        <f t="shared" si="10"/>
        <v>32.075</v>
      </c>
    </row>
    <row r="10" spans="1:40" ht="18.75">
      <c r="A10" s="27">
        <v>6</v>
      </c>
      <c r="B10" s="135">
        <v>37</v>
      </c>
      <c r="C10" s="136">
        <v>40825</v>
      </c>
      <c r="D10" s="137" t="s">
        <v>52</v>
      </c>
      <c r="E10" s="138" t="s">
        <v>53</v>
      </c>
      <c r="F10" s="138" t="s">
        <v>114</v>
      </c>
      <c r="G10" s="133"/>
      <c r="H10" s="149">
        <v>7</v>
      </c>
      <c r="I10" s="150">
        <v>7.5</v>
      </c>
      <c r="J10" s="82">
        <f t="shared" si="0"/>
        <v>1.4500000000000002</v>
      </c>
      <c r="K10" s="150">
        <v>8</v>
      </c>
      <c r="L10" s="150">
        <v>7.5</v>
      </c>
      <c r="M10" s="82">
        <f t="shared" si="1"/>
        <v>3.875</v>
      </c>
      <c r="N10" s="150">
        <v>7.5</v>
      </c>
      <c r="O10" s="150">
        <v>7.5</v>
      </c>
      <c r="P10" s="82">
        <f t="shared" si="2"/>
        <v>2.25</v>
      </c>
      <c r="Q10" s="89">
        <f t="shared" si="3"/>
        <v>7.575</v>
      </c>
      <c r="R10" s="64"/>
      <c r="S10" s="65"/>
      <c r="T10" s="77">
        <f t="shared" si="4"/>
        <v>0</v>
      </c>
      <c r="U10" s="147">
        <v>6</v>
      </c>
      <c r="V10" s="71">
        <v>6</v>
      </c>
      <c r="W10" s="94">
        <f t="shared" si="5"/>
        <v>6</v>
      </c>
      <c r="X10" s="151">
        <v>6.5</v>
      </c>
      <c r="Y10" s="71">
        <v>6.5</v>
      </c>
      <c r="Z10" s="71">
        <v>5.5</v>
      </c>
      <c r="AA10" s="71">
        <v>5.5</v>
      </c>
      <c r="AB10" s="53">
        <f t="shared" si="6"/>
        <v>6</v>
      </c>
      <c r="AC10" s="44"/>
      <c r="AD10" s="30"/>
      <c r="AE10" s="77">
        <f t="shared" si="7"/>
        <v>0</v>
      </c>
      <c r="AF10" s="151">
        <v>3</v>
      </c>
      <c r="AG10" s="71">
        <v>3.5</v>
      </c>
      <c r="AH10" s="43">
        <f t="shared" si="8"/>
        <v>3.25</v>
      </c>
      <c r="AI10" s="151">
        <v>6.5</v>
      </c>
      <c r="AJ10" s="176">
        <v>6</v>
      </c>
      <c r="AK10" s="71">
        <v>7.5</v>
      </c>
      <c r="AL10" s="71">
        <v>7</v>
      </c>
      <c r="AM10" s="6">
        <f t="shared" si="9"/>
        <v>6.75</v>
      </c>
      <c r="AN10" s="178">
        <f t="shared" si="10"/>
        <v>29.575</v>
      </c>
    </row>
    <row r="11" spans="1:40" ht="18.75">
      <c r="A11" s="21">
        <v>8</v>
      </c>
      <c r="B11" s="135">
        <v>522</v>
      </c>
      <c r="C11" s="136">
        <v>40527</v>
      </c>
      <c r="D11" s="137" t="s">
        <v>57</v>
      </c>
      <c r="E11" s="138" t="s">
        <v>58</v>
      </c>
      <c r="F11" s="138" t="s">
        <v>59</v>
      </c>
      <c r="G11" s="132"/>
      <c r="H11" s="83">
        <v>7</v>
      </c>
      <c r="I11" s="82">
        <v>7</v>
      </c>
      <c r="J11" s="82">
        <f t="shared" si="0"/>
        <v>1.4000000000000001</v>
      </c>
      <c r="K11" s="82">
        <v>6.5</v>
      </c>
      <c r="L11" s="82">
        <v>7.5</v>
      </c>
      <c r="M11" s="82">
        <f t="shared" si="1"/>
        <v>3.5</v>
      </c>
      <c r="N11" s="82">
        <v>6.5</v>
      </c>
      <c r="O11" s="82">
        <v>6</v>
      </c>
      <c r="P11" s="82">
        <f t="shared" si="2"/>
        <v>1.875</v>
      </c>
      <c r="Q11" s="89">
        <f t="shared" si="3"/>
        <v>6.775</v>
      </c>
      <c r="R11" s="62"/>
      <c r="S11" s="63"/>
      <c r="T11" s="77">
        <f t="shared" si="4"/>
        <v>0</v>
      </c>
      <c r="U11" s="50">
        <v>5</v>
      </c>
      <c r="V11" s="6">
        <v>5</v>
      </c>
      <c r="W11" s="94">
        <f t="shared" si="5"/>
        <v>5</v>
      </c>
      <c r="X11" s="11">
        <v>5</v>
      </c>
      <c r="Y11" s="5">
        <v>5</v>
      </c>
      <c r="Z11" s="5">
        <v>5.5</v>
      </c>
      <c r="AA11" s="5">
        <v>5.5</v>
      </c>
      <c r="AB11" s="53">
        <f t="shared" si="6"/>
        <v>5.25</v>
      </c>
      <c r="AC11" s="11"/>
      <c r="AD11" s="5"/>
      <c r="AE11" s="77">
        <f t="shared" si="7"/>
        <v>0</v>
      </c>
      <c r="AF11" s="42">
        <v>4.5</v>
      </c>
      <c r="AG11" s="6">
        <v>4.5</v>
      </c>
      <c r="AH11" s="43">
        <f t="shared" si="8"/>
        <v>4.5</v>
      </c>
      <c r="AI11" s="42">
        <v>7</v>
      </c>
      <c r="AJ11" s="40">
        <v>7</v>
      </c>
      <c r="AK11" s="6">
        <v>6.5</v>
      </c>
      <c r="AL11" s="6">
        <v>6.5</v>
      </c>
      <c r="AM11" s="6">
        <f t="shared" si="9"/>
        <v>6.75</v>
      </c>
      <c r="AN11" s="178">
        <f t="shared" si="10"/>
        <v>28.275</v>
      </c>
    </row>
    <row r="12" spans="1:40" ht="18.75">
      <c r="A12" s="21">
        <v>1</v>
      </c>
      <c r="B12" s="135">
        <v>2</v>
      </c>
      <c r="C12" s="136">
        <v>40905</v>
      </c>
      <c r="D12" s="137" t="s">
        <v>108</v>
      </c>
      <c r="E12" s="138" t="s">
        <v>68</v>
      </c>
      <c r="F12" s="24" t="s">
        <v>69</v>
      </c>
      <c r="G12" s="133"/>
      <c r="H12" s="149">
        <v>5</v>
      </c>
      <c r="I12" s="150">
        <v>5</v>
      </c>
      <c r="J12" s="82">
        <f t="shared" si="0"/>
        <v>1</v>
      </c>
      <c r="K12" s="150">
        <v>5.5</v>
      </c>
      <c r="L12" s="150">
        <v>5.5</v>
      </c>
      <c r="M12" s="82">
        <f t="shared" si="1"/>
        <v>2.75</v>
      </c>
      <c r="N12" s="150">
        <v>4</v>
      </c>
      <c r="O12" s="150">
        <v>4.5</v>
      </c>
      <c r="P12" s="82">
        <f t="shared" si="2"/>
        <v>1.275</v>
      </c>
      <c r="Q12" s="89">
        <f t="shared" si="3"/>
        <v>5.025</v>
      </c>
      <c r="R12" s="64"/>
      <c r="S12" s="65"/>
      <c r="T12" s="77">
        <f t="shared" si="4"/>
        <v>0</v>
      </c>
      <c r="U12" s="147">
        <v>5</v>
      </c>
      <c r="V12" s="71">
        <v>5.5</v>
      </c>
      <c r="W12" s="94">
        <f t="shared" si="5"/>
        <v>5.25</v>
      </c>
      <c r="X12" s="151">
        <v>5</v>
      </c>
      <c r="Y12" s="71">
        <v>5</v>
      </c>
      <c r="Z12" s="71">
        <v>5.5</v>
      </c>
      <c r="AA12" s="71">
        <v>6</v>
      </c>
      <c r="AB12" s="53">
        <f t="shared" si="6"/>
        <v>5.375</v>
      </c>
      <c r="AC12" s="44"/>
      <c r="AD12" s="30"/>
      <c r="AE12" s="77">
        <f t="shared" si="7"/>
        <v>0</v>
      </c>
      <c r="AF12" s="151">
        <v>5</v>
      </c>
      <c r="AG12" s="71">
        <v>5.5</v>
      </c>
      <c r="AH12" s="43">
        <f t="shared" si="8"/>
        <v>5.25</v>
      </c>
      <c r="AI12" s="151">
        <v>6.5</v>
      </c>
      <c r="AJ12" s="176">
        <v>6.5</v>
      </c>
      <c r="AK12" s="71">
        <v>6.5</v>
      </c>
      <c r="AL12" s="71">
        <v>6.5</v>
      </c>
      <c r="AM12" s="6">
        <f t="shared" si="9"/>
        <v>6.5</v>
      </c>
      <c r="AN12" s="178">
        <f t="shared" si="10"/>
        <v>27.4</v>
      </c>
    </row>
    <row r="13" spans="1:40" ht="18.75">
      <c r="A13" s="21">
        <v>9</v>
      </c>
      <c r="B13" s="135">
        <v>134</v>
      </c>
      <c r="C13" s="136">
        <v>40455</v>
      </c>
      <c r="D13" s="137" t="s">
        <v>60</v>
      </c>
      <c r="E13" s="138" t="s">
        <v>61</v>
      </c>
      <c r="F13" s="138" t="s">
        <v>62</v>
      </c>
      <c r="G13" s="132"/>
      <c r="H13" s="149">
        <v>5.5</v>
      </c>
      <c r="I13" s="150">
        <v>6</v>
      </c>
      <c r="J13" s="82">
        <f t="shared" si="0"/>
        <v>1.1500000000000001</v>
      </c>
      <c r="K13" s="150">
        <v>5</v>
      </c>
      <c r="L13" s="150">
        <v>6</v>
      </c>
      <c r="M13" s="82">
        <f t="shared" si="1"/>
        <v>2.75</v>
      </c>
      <c r="N13" s="150">
        <v>5</v>
      </c>
      <c r="O13" s="150">
        <v>5.5</v>
      </c>
      <c r="P13" s="82">
        <f t="shared" si="2"/>
        <v>1.575</v>
      </c>
      <c r="Q13" s="89">
        <f t="shared" si="3"/>
        <v>5.4750000000000005</v>
      </c>
      <c r="R13" s="64"/>
      <c r="S13" s="65"/>
      <c r="T13" s="77">
        <f t="shared" si="4"/>
        <v>0</v>
      </c>
      <c r="U13" s="148">
        <v>5.5</v>
      </c>
      <c r="V13" s="71">
        <v>5.5</v>
      </c>
      <c r="W13" s="94">
        <f t="shared" si="5"/>
        <v>5.5</v>
      </c>
      <c r="X13" s="151">
        <v>6</v>
      </c>
      <c r="Y13" s="71">
        <v>5.5</v>
      </c>
      <c r="Z13" s="71">
        <v>6.5</v>
      </c>
      <c r="AA13" s="71">
        <v>6.5</v>
      </c>
      <c r="AB13" s="53">
        <f t="shared" si="6"/>
        <v>6.125</v>
      </c>
      <c r="AC13" s="44"/>
      <c r="AD13" s="30"/>
      <c r="AE13" s="77">
        <f t="shared" si="7"/>
        <v>0</v>
      </c>
      <c r="AF13" s="151">
        <v>7</v>
      </c>
      <c r="AG13" s="71">
        <v>6.5</v>
      </c>
      <c r="AH13" s="43">
        <f t="shared" si="8"/>
        <v>6.75</v>
      </c>
      <c r="AI13" s="151">
        <v>5</v>
      </c>
      <c r="AJ13" s="176">
        <v>5</v>
      </c>
      <c r="AK13" s="71">
        <v>1</v>
      </c>
      <c r="AL13" s="71">
        <v>1.5</v>
      </c>
      <c r="AM13" s="6">
        <f t="shared" si="9"/>
        <v>3.125</v>
      </c>
      <c r="AN13" s="178">
        <f t="shared" si="10"/>
        <v>26.975</v>
      </c>
    </row>
    <row r="14" spans="1:40" ht="18.75">
      <c r="A14" s="21">
        <v>11</v>
      </c>
      <c r="B14" s="135">
        <v>445</v>
      </c>
      <c r="C14" s="136">
        <v>40396</v>
      </c>
      <c r="D14" s="137" t="s">
        <v>65</v>
      </c>
      <c r="E14" s="138" t="s">
        <v>106</v>
      </c>
      <c r="F14" s="138" t="s">
        <v>66</v>
      </c>
      <c r="G14" s="133"/>
      <c r="H14" s="83">
        <v>5.5</v>
      </c>
      <c r="I14" s="82">
        <v>5</v>
      </c>
      <c r="J14" s="82">
        <f t="shared" si="0"/>
        <v>1.05</v>
      </c>
      <c r="K14" s="82">
        <v>4.5</v>
      </c>
      <c r="L14" s="82">
        <v>4.5</v>
      </c>
      <c r="M14" s="82">
        <f t="shared" si="1"/>
        <v>2.25</v>
      </c>
      <c r="N14" s="82">
        <v>5</v>
      </c>
      <c r="O14" s="82">
        <v>5</v>
      </c>
      <c r="P14" s="82">
        <f t="shared" si="2"/>
        <v>1.5</v>
      </c>
      <c r="Q14" s="89">
        <f t="shared" si="3"/>
        <v>4.8</v>
      </c>
      <c r="R14" s="62"/>
      <c r="S14" s="63"/>
      <c r="T14" s="77">
        <f t="shared" si="4"/>
        <v>0</v>
      </c>
      <c r="U14" s="50">
        <v>5</v>
      </c>
      <c r="V14" s="6">
        <v>6</v>
      </c>
      <c r="W14" s="94">
        <f t="shared" si="5"/>
        <v>5.5</v>
      </c>
      <c r="X14" s="11">
        <v>4</v>
      </c>
      <c r="Y14" s="5">
        <v>4.5</v>
      </c>
      <c r="Z14" s="5">
        <v>4</v>
      </c>
      <c r="AA14" s="5">
        <v>4</v>
      </c>
      <c r="AB14" s="53">
        <f t="shared" si="6"/>
        <v>4.125</v>
      </c>
      <c r="AC14" s="11"/>
      <c r="AD14" s="5"/>
      <c r="AE14" s="77">
        <f t="shared" si="7"/>
        <v>0</v>
      </c>
      <c r="AF14" s="42">
        <v>5</v>
      </c>
      <c r="AG14" s="6">
        <v>5.5</v>
      </c>
      <c r="AH14" s="43">
        <f t="shared" si="8"/>
        <v>5.25</v>
      </c>
      <c r="AI14" s="42">
        <v>7</v>
      </c>
      <c r="AJ14" s="40">
        <v>7</v>
      </c>
      <c r="AK14" s="6">
        <v>7.5</v>
      </c>
      <c r="AL14" s="6">
        <v>7.5</v>
      </c>
      <c r="AM14" s="6">
        <f t="shared" si="9"/>
        <v>7.25</v>
      </c>
      <c r="AN14" s="178">
        <f t="shared" si="10"/>
        <v>26.925</v>
      </c>
    </row>
    <row r="15" spans="1:40" ht="18.75">
      <c r="A15" s="21">
        <v>3</v>
      </c>
      <c r="B15" s="135">
        <v>343</v>
      </c>
      <c r="C15" s="136">
        <v>40866</v>
      </c>
      <c r="D15" s="137" t="s">
        <v>48</v>
      </c>
      <c r="E15" s="138" t="s">
        <v>49</v>
      </c>
      <c r="F15" s="138" t="s">
        <v>50</v>
      </c>
      <c r="G15" s="133"/>
      <c r="H15" s="83">
        <v>6</v>
      </c>
      <c r="I15" s="82">
        <v>5.5</v>
      </c>
      <c r="J15" s="82">
        <f t="shared" si="0"/>
        <v>1.1500000000000001</v>
      </c>
      <c r="K15" s="82">
        <v>5.5</v>
      </c>
      <c r="L15" s="82">
        <v>6.5</v>
      </c>
      <c r="M15" s="82">
        <f t="shared" si="1"/>
        <v>3</v>
      </c>
      <c r="N15" s="82">
        <v>4.5</v>
      </c>
      <c r="O15" s="82">
        <v>5</v>
      </c>
      <c r="P15" s="82">
        <f t="shared" si="2"/>
        <v>1.425</v>
      </c>
      <c r="Q15" s="89">
        <f t="shared" si="3"/>
        <v>5.575</v>
      </c>
      <c r="R15" s="62"/>
      <c r="S15" s="63"/>
      <c r="T15" s="77">
        <f t="shared" si="4"/>
        <v>0</v>
      </c>
      <c r="U15" s="70">
        <v>4</v>
      </c>
      <c r="V15" s="6">
        <v>4.5</v>
      </c>
      <c r="W15" s="94">
        <f t="shared" si="5"/>
        <v>4.25</v>
      </c>
      <c r="X15" s="11">
        <v>3</v>
      </c>
      <c r="Y15" s="5">
        <v>3</v>
      </c>
      <c r="Z15" s="5">
        <v>3</v>
      </c>
      <c r="AA15" s="5">
        <v>3.5</v>
      </c>
      <c r="AB15" s="53">
        <f t="shared" si="6"/>
        <v>3.125</v>
      </c>
      <c r="AC15" s="11"/>
      <c r="AD15" s="5"/>
      <c r="AE15" s="77">
        <f t="shared" si="7"/>
        <v>0</v>
      </c>
      <c r="AF15" s="42">
        <v>4.5</v>
      </c>
      <c r="AG15" s="6">
        <v>4</v>
      </c>
      <c r="AH15" s="43">
        <f t="shared" si="8"/>
        <v>4.25</v>
      </c>
      <c r="AI15" s="42">
        <v>0</v>
      </c>
      <c r="AJ15" s="40">
        <v>0</v>
      </c>
      <c r="AK15" s="6">
        <v>6</v>
      </c>
      <c r="AL15" s="6">
        <v>6</v>
      </c>
      <c r="AM15" s="6">
        <f t="shared" si="9"/>
        <v>3</v>
      </c>
      <c r="AN15" s="178">
        <f t="shared" si="10"/>
        <v>20.2</v>
      </c>
    </row>
    <row r="16" spans="1:40" ht="18.75">
      <c r="A16" s="21"/>
      <c r="B16" s="22"/>
      <c r="C16" s="23"/>
      <c r="D16" s="22"/>
      <c r="E16" s="26"/>
      <c r="F16" s="28"/>
      <c r="G16" s="133"/>
      <c r="H16" s="72"/>
      <c r="I16" s="66"/>
      <c r="J16" s="82">
        <f t="shared" si="0"/>
        <v>0</v>
      </c>
      <c r="K16" s="66"/>
      <c r="L16" s="66"/>
      <c r="M16" s="82">
        <f t="shared" si="1"/>
        <v>0</v>
      </c>
      <c r="N16" s="66"/>
      <c r="O16" s="66"/>
      <c r="P16" s="82">
        <f t="shared" si="2"/>
        <v>0</v>
      </c>
      <c r="Q16" s="89">
        <f t="shared" si="3"/>
        <v>0</v>
      </c>
      <c r="R16" s="64"/>
      <c r="S16" s="65"/>
      <c r="T16" s="77">
        <f t="shared" si="4"/>
        <v>0</v>
      </c>
      <c r="U16" s="147"/>
      <c r="V16" s="71"/>
      <c r="W16" s="94">
        <f t="shared" si="5"/>
        <v>0</v>
      </c>
      <c r="X16" s="44"/>
      <c r="Y16" s="30"/>
      <c r="Z16" s="30"/>
      <c r="AA16" s="30"/>
      <c r="AB16" s="53">
        <f t="shared" si="6"/>
        <v>0</v>
      </c>
      <c r="AC16" s="44"/>
      <c r="AD16" s="30"/>
      <c r="AE16" s="77">
        <f t="shared" si="7"/>
        <v>0</v>
      </c>
      <c r="AF16" s="44"/>
      <c r="AG16" s="30"/>
      <c r="AH16" s="43">
        <f t="shared" si="8"/>
        <v>0</v>
      </c>
      <c r="AI16" s="44"/>
      <c r="AJ16" s="125"/>
      <c r="AK16" s="30"/>
      <c r="AL16" s="30"/>
      <c r="AM16" s="6">
        <f t="shared" si="9"/>
        <v>0</v>
      </c>
      <c r="AN16" s="99">
        <f t="shared" si="10"/>
        <v>0</v>
      </c>
    </row>
    <row r="17" spans="1:40" ht="19.5" hidden="1" thickBot="1">
      <c r="A17" s="21"/>
      <c r="B17" s="22"/>
      <c r="C17" s="23"/>
      <c r="D17" s="22"/>
      <c r="E17" s="24"/>
      <c r="F17" s="28"/>
      <c r="G17" s="134"/>
      <c r="H17" s="100"/>
      <c r="I17" s="84"/>
      <c r="J17" s="84">
        <f t="shared" si="0"/>
        <v>0</v>
      </c>
      <c r="K17" s="84"/>
      <c r="L17" s="84"/>
      <c r="M17" s="84">
        <f t="shared" si="1"/>
        <v>0</v>
      </c>
      <c r="N17" s="84"/>
      <c r="O17" s="84"/>
      <c r="P17" s="84">
        <f t="shared" si="2"/>
        <v>0</v>
      </c>
      <c r="Q17" s="90">
        <f t="shared" si="3"/>
        <v>0</v>
      </c>
      <c r="R17" s="101">
        <v>9</v>
      </c>
      <c r="S17" s="102">
        <v>8</v>
      </c>
      <c r="T17" s="92">
        <f t="shared" si="4"/>
        <v>5.1</v>
      </c>
      <c r="U17" s="7"/>
      <c r="V17" s="5"/>
      <c r="W17" s="94">
        <f t="shared" si="5"/>
        <v>0</v>
      </c>
      <c r="X17" s="103"/>
      <c r="Y17" s="104"/>
      <c r="Z17" s="104"/>
      <c r="AA17" s="104"/>
      <c r="AB17" s="54">
        <f t="shared" si="6"/>
        <v>0</v>
      </c>
      <c r="AC17" s="103"/>
      <c r="AD17" s="104"/>
      <c r="AE17" s="92">
        <f t="shared" si="7"/>
        <v>0</v>
      </c>
      <c r="AF17" s="103"/>
      <c r="AG17" s="104"/>
      <c r="AH17" s="45">
        <f t="shared" si="8"/>
        <v>0</v>
      </c>
      <c r="AI17" s="103"/>
      <c r="AJ17" s="104"/>
      <c r="AK17" s="126"/>
      <c r="AL17" s="126"/>
      <c r="AM17" s="97">
        <f>(AI17+AJ17)/2</f>
        <v>0</v>
      </c>
      <c r="AN17" s="99">
        <f t="shared" si="10"/>
        <v>5.1</v>
      </c>
    </row>
    <row r="18" spans="1:40" ht="19.5" hidden="1" thickBot="1">
      <c r="A18" s="21"/>
      <c r="B18" s="22"/>
      <c r="C18" s="23"/>
      <c r="D18" s="22"/>
      <c r="E18" s="24"/>
      <c r="F18" s="28"/>
      <c r="G18" s="134"/>
      <c r="H18" s="100"/>
      <c r="I18" s="84"/>
      <c r="J18" s="84">
        <f t="shared" si="0"/>
        <v>0</v>
      </c>
      <c r="K18" s="84"/>
      <c r="L18" s="84"/>
      <c r="M18" s="84">
        <f t="shared" si="1"/>
        <v>0</v>
      </c>
      <c r="N18" s="84"/>
      <c r="O18" s="84"/>
      <c r="P18" s="84">
        <f t="shared" si="2"/>
        <v>0</v>
      </c>
      <c r="Q18" s="90">
        <f t="shared" si="3"/>
        <v>0</v>
      </c>
      <c r="R18" s="101">
        <v>8</v>
      </c>
      <c r="S18" s="102">
        <v>8</v>
      </c>
      <c r="T18" s="92">
        <f t="shared" si="4"/>
        <v>4.8</v>
      </c>
      <c r="U18" s="50"/>
      <c r="V18" s="6"/>
      <c r="W18" s="94">
        <f t="shared" si="5"/>
        <v>0</v>
      </c>
      <c r="X18" s="103"/>
      <c r="Y18" s="104"/>
      <c r="Z18" s="104"/>
      <c r="AA18" s="104"/>
      <c r="AB18" s="54">
        <f t="shared" si="6"/>
        <v>0</v>
      </c>
      <c r="AC18" s="103"/>
      <c r="AD18" s="104"/>
      <c r="AE18" s="92">
        <f t="shared" si="7"/>
        <v>0</v>
      </c>
      <c r="AF18" s="105"/>
      <c r="AG18" s="106"/>
      <c r="AH18" s="45">
        <f t="shared" si="8"/>
        <v>0</v>
      </c>
      <c r="AI18" s="105"/>
      <c r="AJ18" s="106"/>
      <c r="AK18" s="97"/>
      <c r="AL18" s="97"/>
      <c r="AM18" s="97">
        <f>(AI18+AJ18)/2</f>
        <v>0</v>
      </c>
      <c r="AN18" s="99">
        <f t="shared" si="10"/>
        <v>4.8</v>
      </c>
    </row>
  </sheetData>
  <sheetProtection/>
  <mergeCells count="18">
    <mergeCell ref="AF3:AH3"/>
    <mergeCell ref="AI3:AM3"/>
    <mergeCell ref="AF4:AG4"/>
    <mergeCell ref="AI4:AJ4"/>
    <mergeCell ref="AK4:AL4"/>
    <mergeCell ref="R3:T3"/>
    <mergeCell ref="AC3:AE3"/>
    <mergeCell ref="X4:Y4"/>
    <mergeCell ref="Z4:AA4"/>
    <mergeCell ref="X3:AA3"/>
    <mergeCell ref="U4:V4"/>
    <mergeCell ref="U3:W3"/>
    <mergeCell ref="A3:D3"/>
    <mergeCell ref="H4:J4"/>
    <mergeCell ref="K4:M4"/>
    <mergeCell ref="N4:P4"/>
    <mergeCell ref="H3:P3"/>
    <mergeCell ref="A4:D4"/>
  </mergeCells>
  <printOptions/>
  <pageMargins left="0.5905511811023623" right="0.7874015748031497" top="0.5905511811023623" bottom="0.5905511811023623" header="0" footer="0"/>
  <pageSetup horizontalDpi="120" verticalDpi="12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view="pageBreakPreview" zoomScale="60" zoomScalePageLayoutView="0" workbookViewId="0" topLeftCell="A1">
      <pane xSplit="5" topLeftCell="F1" activePane="topRight" state="frozen"/>
      <selection pane="topLeft" activeCell="A4" sqref="A4"/>
      <selection pane="topRight" activeCell="C3" sqref="C3"/>
    </sheetView>
  </sheetViews>
  <sheetFormatPr defaultColWidth="11.421875" defaultRowHeight="12.75"/>
  <cols>
    <col min="1" max="1" width="7.28125" style="0" bestFit="1" customWidth="1"/>
    <col min="2" max="2" width="5.57421875" style="0" bestFit="1" customWidth="1"/>
    <col min="3" max="3" width="11.8515625" style="0" customWidth="1"/>
    <col min="4" max="4" width="18.421875" style="0" customWidth="1"/>
    <col min="5" max="5" width="23.421875" style="0" customWidth="1"/>
    <col min="6" max="6" width="25.28125" style="0" customWidth="1"/>
    <col min="7" max="8" width="6.00390625" style="0" hidden="1" customWidth="1"/>
    <col min="9" max="9" width="6.421875" style="0" hidden="1" customWidth="1"/>
    <col min="10" max="11" width="4.7109375" style="0" hidden="1" customWidth="1"/>
    <col min="12" max="12" width="5.140625" style="0" hidden="1" customWidth="1"/>
    <col min="13" max="13" width="4.7109375" style="0" hidden="1" customWidth="1"/>
    <col min="14" max="14" width="5.28125" style="0" hidden="1" customWidth="1"/>
    <col min="15" max="15" width="5.421875" style="0" hidden="1" customWidth="1"/>
    <col min="16" max="16" width="7.8515625" style="79" customWidth="1"/>
    <col min="17" max="17" width="5.7109375" style="0" hidden="1" customWidth="1"/>
    <col min="18" max="18" width="5.8515625" style="0" hidden="1" customWidth="1"/>
    <col min="19" max="19" width="10.57421875" style="0" customWidth="1"/>
    <col min="20" max="20" width="5.00390625" style="0" hidden="1" customWidth="1"/>
    <col min="21" max="21" width="3.57421875" style="0" hidden="1" customWidth="1"/>
    <col min="22" max="22" width="8.7109375" style="0" customWidth="1"/>
    <col min="23" max="23" width="4.57421875" style="0" hidden="1" customWidth="1"/>
    <col min="24" max="24" width="4.421875" style="0" hidden="1" customWidth="1"/>
    <col min="25" max="25" width="4.57421875" style="0" hidden="1" customWidth="1"/>
    <col min="26" max="26" width="5.421875" style="0" hidden="1" customWidth="1"/>
    <col min="27" max="27" width="8.28125" style="0" customWidth="1"/>
    <col min="28" max="28" width="6.421875" style="0" hidden="1" customWidth="1"/>
    <col min="29" max="29" width="7.57421875" style="0" hidden="1" customWidth="1"/>
    <col min="30" max="30" width="9.7109375" style="0" customWidth="1"/>
    <col min="31" max="32" width="5.00390625" style="0" hidden="1" customWidth="1"/>
    <col min="33" max="33" width="9.28125" style="0" customWidth="1"/>
    <col min="34" max="34" width="4.57421875" style="0" hidden="1" customWidth="1"/>
    <col min="35" max="35" width="5.28125" style="0" hidden="1" customWidth="1"/>
    <col min="36" max="36" width="9.7109375" style="0" customWidth="1"/>
    <col min="37" max="37" width="10.28125" style="0" customWidth="1"/>
  </cols>
  <sheetData>
    <row r="1" spans="3:36" ht="18.75" thickBot="1">
      <c r="C1" s="142" t="s">
        <v>103</v>
      </c>
      <c r="G1" s="8">
        <v>2</v>
      </c>
      <c r="H1" s="9"/>
      <c r="I1" s="10"/>
      <c r="J1" s="8">
        <v>5</v>
      </c>
      <c r="K1" s="9"/>
      <c r="L1" s="10"/>
      <c r="M1" s="8">
        <v>3</v>
      </c>
      <c r="N1" s="9"/>
      <c r="O1" s="56"/>
      <c r="P1" s="14">
        <v>10</v>
      </c>
      <c r="Q1" s="15">
        <v>10</v>
      </c>
      <c r="R1" s="15"/>
      <c r="S1" s="15"/>
      <c r="T1" s="15">
        <v>10</v>
      </c>
      <c r="U1" s="15"/>
      <c r="V1" s="15"/>
      <c r="W1" s="16">
        <v>10</v>
      </c>
      <c r="X1" s="16"/>
      <c r="Y1" s="17"/>
      <c r="Z1" s="17"/>
      <c r="AA1" s="16"/>
      <c r="AB1" s="15">
        <v>10</v>
      </c>
      <c r="AC1" s="15"/>
      <c r="AD1" s="15"/>
      <c r="AE1" s="15">
        <v>10</v>
      </c>
      <c r="AF1" s="1">
        <f>SUM(P1:AE1)</f>
        <v>60</v>
      </c>
      <c r="AH1" s="15">
        <v>10</v>
      </c>
      <c r="AI1" s="15"/>
      <c r="AJ1" s="15"/>
    </row>
    <row r="2" spans="7:37" ht="15.75" thickBot="1">
      <c r="G2" s="186" t="s">
        <v>18</v>
      </c>
      <c r="H2" s="187"/>
      <c r="I2" s="187"/>
      <c r="J2" s="187"/>
      <c r="K2" s="187"/>
      <c r="L2" s="187"/>
      <c r="M2" s="187"/>
      <c r="N2" s="187"/>
      <c r="O2" s="187"/>
      <c r="P2" s="37"/>
      <c r="Q2" s="201" t="s">
        <v>32</v>
      </c>
      <c r="R2" s="206"/>
      <c r="S2" s="207"/>
      <c r="T2" s="180" t="s">
        <v>25</v>
      </c>
      <c r="U2" s="180"/>
      <c r="V2" s="180"/>
      <c r="W2" s="192" t="s">
        <v>111</v>
      </c>
      <c r="X2" s="193"/>
      <c r="Y2" s="193"/>
      <c r="Z2" s="193"/>
      <c r="AA2" s="194"/>
      <c r="AB2" s="186" t="s">
        <v>33</v>
      </c>
      <c r="AC2" s="187"/>
      <c r="AD2" s="188"/>
      <c r="AE2" s="192" t="s">
        <v>34</v>
      </c>
      <c r="AF2" s="193"/>
      <c r="AG2" s="194"/>
      <c r="AH2" s="192" t="s">
        <v>112</v>
      </c>
      <c r="AI2" s="193"/>
      <c r="AJ2" s="194"/>
      <c r="AK2" s="57" t="s">
        <v>113</v>
      </c>
    </row>
    <row r="3" spans="7:36" ht="15.75" thickBot="1">
      <c r="G3" s="182" t="s">
        <v>19</v>
      </c>
      <c r="H3" s="183"/>
      <c r="I3" s="184"/>
      <c r="J3" s="185" t="s">
        <v>20</v>
      </c>
      <c r="K3" s="183"/>
      <c r="L3" s="184"/>
      <c r="M3" s="185" t="s">
        <v>21</v>
      </c>
      <c r="N3" s="183"/>
      <c r="O3" s="183"/>
      <c r="P3" s="143" t="s">
        <v>10</v>
      </c>
      <c r="Q3" s="32"/>
      <c r="R3" s="33"/>
      <c r="S3" s="143" t="s">
        <v>28</v>
      </c>
      <c r="T3" s="179" t="s">
        <v>1</v>
      </c>
      <c r="U3" s="179"/>
      <c r="V3" s="143" t="s">
        <v>24</v>
      </c>
      <c r="W3" s="203" t="s">
        <v>2</v>
      </c>
      <c r="X3" s="204"/>
      <c r="Y3" s="205" t="s">
        <v>3</v>
      </c>
      <c r="Z3" s="204"/>
      <c r="AA3" s="143" t="s">
        <v>0</v>
      </c>
      <c r="AB3" s="195"/>
      <c r="AC3" s="196"/>
      <c r="AD3" s="143" t="s">
        <v>35</v>
      </c>
      <c r="AE3" s="197"/>
      <c r="AF3" s="198"/>
      <c r="AG3" s="143" t="s">
        <v>36</v>
      </c>
      <c r="AH3" s="201"/>
      <c r="AI3" s="202"/>
      <c r="AJ3" s="143" t="s">
        <v>5</v>
      </c>
    </row>
    <row r="4" spans="1:37" ht="19.5" thickBot="1">
      <c r="A4" s="20" t="s">
        <v>11</v>
      </c>
      <c r="B4" s="20" t="s">
        <v>12</v>
      </c>
      <c r="C4" s="20" t="s">
        <v>6</v>
      </c>
      <c r="D4" s="20" t="s">
        <v>44</v>
      </c>
      <c r="E4" s="20" t="s">
        <v>15</v>
      </c>
      <c r="F4" s="20" t="s">
        <v>14</v>
      </c>
      <c r="G4" s="29" t="s">
        <v>7</v>
      </c>
      <c r="H4" s="29" t="s">
        <v>8</v>
      </c>
      <c r="I4" s="29" t="s">
        <v>9</v>
      </c>
      <c r="J4" s="29" t="s">
        <v>7</v>
      </c>
      <c r="K4" s="29" t="s">
        <v>8</v>
      </c>
      <c r="L4" s="29" t="s">
        <v>9</v>
      </c>
      <c r="M4" s="29" t="s">
        <v>7</v>
      </c>
      <c r="N4" s="29" t="s">
        <v>8</v>
      </c>
      <c r="O4" s="29" t="s">
        <v>9</v>
      </c>
      <c r="P4" s="76" t="s">
        <v>17</v>
      </c>
      <c r="Q4" s="19" t="s">
        <v>7</v>
      </c>
      <c r="R4" s="19" t="s">
        <v>8</v>
      </c>
      <c r="S4" s="48" t="s">
        <v>17</v>
      </c>
      <c r="T4" s="49" t="s">
        <v>7</v>
      </c>
      <c r="U4" s="39" t="s">
        <v>8</v>
      </c>
      <c r="V4" s="38" t="s">
        <v>17</v>
      </c>
      <c r="W4" s="19" t="s">
        <v>7</v>
      </c>
      <c r="X4" s="19" t="s">
        <v>8</v>
      </c>
      <c r="Y4" s="19" t="s">
        <v>7</v>
      </c>
      <c r="Z4" s="19" t="s">
        <v>8</v>
      </c>
      <c r="AA4" s="52" t="s">
        <v>17</v>
      </c>
      <c r="AB4" s="39" t="s">
        <v>7</v>
      </c>
      <c r="AC4" s="39" t="s">
        <v>8</v>
      </c>
      <c r="AD4" s="41" t="s">
        <v>17</v>
      </c>
      <c r="AE4" s="39" t="s">
        <v>7</v>
      </c>
      <c r="AF4" s="39" t="s">
        <v>8</v>
      </c>
      <c r="AG4" s="38" t="s">
        <v>17</v>
      </c>
      <c r="AH4" s="41" t="s">
        <v>7</v>
      </c>
      <c r="AI4" s="146" t="s">
        <v>8</v>
      </c>
      <c r="AJ4" s="38" t="s">
        <v>17</v>
      </c>
      <c r="AK4" s="111" t="s">
        <v>41</v>
      </c>
    </row>
    <row r="5" spans="1:37" ht="18.75">
      <c r="A5" s="21">
        <v>17</v>
      </c>
      <c r="B5" s="22">
        <v>429</v>
      </c>
      <c r="C5" s="137">
        <v>41229</v>
      </c>
      <c r="D5" s="139" t="s">
        <v>72</v>
      </c>
      <c r="E5" s="28" t="s">
        <v>51</v>
      </c>
      <c r="F5" s="140" t="s">
        <v>50</v>
      </c>
      <c r="G5" s="149">
        <v>6.6</v>
      </c>
      <c r="H5" s="150">
        <v>6</v>
      </c>
      <c r="I5" s="82">
        <f aca="true" t="shared" si="0" ref="I5:I19">((G5+H5)/2)*($G$1/$P$1)</f>
        <v>1.26</v>
      </c>
      <c r="J5" s="150">
        <v>6</v>
      </c>
      <c r="K5" s="150">
        <v>6.5</v>
      </c>
      <c r="L5" s="82">
        <f aca="true" t="shared" si="1" ref="L5:L19">((J5+K5)/2)*($J$1/$P$1)</f>
        <v>3.125</v>
      </c>
      <c r="M5" s="150">
        <v>4.5</v>
      </c>
      <c r="N5" s="150">
        <v>5</v>
      </c>
      <c r="O5" s="82">
        <f aca="true" t="shared" si="2" ref="O5:O19">((M5+N5)/2)*($M$1/$P$1)</f>
        <v>1.425</v>
      </c>
      <c r="P5" s="77">
        <f aca="true" t="shared" si="3" ref="P5:P19">I5+L5+O5</f>
        <v>5.81</v>
      </c>
      <c r="Q5" s="155">
        <v>10</v>
      </c>
      <c r="R5" s="154">
        <v>10</v>
      </c>
      <c r="S5" s="12">
        <f aca="true" t="shared" si="4" ref="S5:S19">((Q5+R5)/2)</f>
        <v>10</v>
      </c>
      <c r="T5" s="157">
        <v>8.5</v>
      </c>
      <c r="U5" s="154">
        <v>8</v>
      </c>
      <c r="V5" s="40">
        <f aca="true" t="shared" si="5" ref="V5:V19">(T5+U5)/2</f>
        <v>8.25</v>
      </c>
      <c r="W5" s="151">
        <v>8.5</v>
      </c>
      <c r="X5" s="71">
        <v>8</v>
      </c>
      <c r="Y5" s="71">
        <v>7.5</v>
      </c>
      <c r="Z5" s="71">
        <v>7.5</v>
      </c>
      <c r="AA5" s="53">
        <f aca="true" t="shared" si="6" ref="AA5:AA24">((W5+X5)/2+(Y5+Z5)/2)</f>
        <v>15.75</v>
      </c>
      <c r="AB5" s="72">
        <v>9</v>
      </c>
      <c r="AC5" s="66">
        <v>8.5</v>
      </c>
      <c r="AD5" s="43">
        <f aca="true" t="shared" si="7" ref="AD5:AD19">(AB5+AC5)/2</f>
        <v>8.75</v>
      </c>
      <c r="AE5" s="72">
        <v>9.5</v>
      </c>
      <c r="AF5" s="66">
        <v>9</v>
      </c>
      <c r="AG5" s="40">
        <f aca="true" t="shared" si="8" ref="AG5:AG19">(AE5+AF5)/2</f>
        <v>9.25</v>
      </c>
      <c r="AH5" s="30">
        <v>7.5</v>
      </c>
      <c r="AI5" s="30">
        <v>7.5</v>
      </c>
      <c r="AJ5" s="40">
        <f aca="true" t="shared" si="9" ref="AJ5:AJ19">(AH5+AI5)/4</f>
        <v>3.75</v>
      </c>
      <c r="AK5" s="178">
        <f aca="true" t="shared" si="10" ref="AK5:AK19">P5+S5+V5+AA5+AJ5+AD5+AG5</f>
        <v>61.56</v>
      </c>
    </row>
    <row r="6" spans="1:37" ht="18.75">
      <c r="A6" s="21">
        <v>24</v>
      </c>
      <c r="B6" s="22">
        <v>755</v>
      </c>
      <c r="C6" s="137">
        <v>40871</v>
      </c>
      <c r="D6" s="139" t="s">
        <v>82</v>
      </c>
      <c r="E6" s="28" t="s">
        <v>109</v>
      </c>
      <c r="F6" s="24" t="s">
        <v>83</v>
      </c>
      <c r="G6" s="149">
        <v>4.5</v>
      </c>
      <c r="H6" s="150">
        <v>4.5</v>
      </c>
      <c r="I6" s="82">
        <f t="shared" si="0"/>
        <v>0.9</v>
      </c>
      <c r="J6" s="150">
        <v>7.5</v>
      </c>
      <c r="K6" s="150">
        <v>7</v>
      </c>
      <c r="L6" s="82">
        <f t="shared" si="1"/>
        <v>3.625</v>
      </c>
      <c r="M6" s="150">
        <v>7</v>
      </c>
      <c r="N6" s="150">
        <v>7</v>
      </c>
      <c r="O6" s="82">
        <f t="shared" si="2"/>
        <v>2.1</v>
      </c>
      <c r="P6" s="77">
        <f t="shared" si="3"/>
        <v>6.625</v>
      </c>
      <c r="Q6" s="152">
        <v>10</v>
      </c>
      <c r="R6" s="154">
        <v>10</v>
      </c>
      <c r="S6" s="12">
        <f t="shared" si="4"/>
        <v>10</v>
      </c>
      <c r="T6" s="157">
        <v>7.5</v>
      </c>
      <c r="U6" s="154">
        <v>7</v>
      </c>
      <c r="V6" s="40">
        <f t="shared" si="5"/>
        <v>7.25</v>
      </c>
      <c r="W6" s="151">
        <v>5</v>
      </c>
      <c r="X6" s="71">
        <v>5.5</v>
      </c>
      <c r="Y6" s="71">
        <v>7.5</v>
      </c>
      <c r="Z6" s="71">
        <v>7</v>
      </c>
      <c r="AA6" s="53">
        <f t="shared" si="6"/>
        <v>12.5</v>
      </c>
      <c r="AB6" s="72">
        <v>7</v>
      </c>
      <c r="AC6" s="66">
        <v>7</v>
      </c>
      <c r="AD6" s="43">
        <f t="shared" si="7"/>
        <v>7</v>
      </c>
      <c r="AE6" s="72">
        <v>8</v>
      </c>
      <c r="AF6" s="66">
        <v>8</v>
      </c>
      <c r="AG6" s="40">
        <f t="shared" si="8"/>
        <v>8</v>
      </c>
      <c r="AH6" s="30">
        <v>6.5</v>
      </c>
      <c r="AI6" s="30">
        <v>6</v>
      </c>
      <c r="AJ6" s="40">
        <f t="shared" si="9"/>
        <v>3.125</v>
      </c>
      <c r="AK6" s="178">
        <f t="shared" si="10"/>
        <v>54.5</v>
      </c>
    </row>
    <row r="7" spans="1:37" ht="18.75">
      <c r="A7" s="21">
        <v>22</v>
      </c>
      <c r="B7" s="22">
        <v>9</v>
      </c>
      <c r="C7" s="137">
        <v>40918</v>
      </c>
      <c r="D7" s="139" t="s">
        <v>79</v>
      </c>
      <c r="E7" s="28" t="s">
        <v>80</v>
      </c>
      <c r="F7" s="24" t="s">
        <v>81</v>
      </c>
      <c r="G7" s="149">
        <v>5.5</v>
      </c>
      <c r="H7" s="150">
        <v>6</v>
      </c>
      <c r="I7" s="82">
        <f t="shared" si="0"/>
        <v>1.1500000000000001</v>
      </c>
      <c r="J7" s="150">
        <v>4.5</v>
      </c>
      <c r="K7" s="150">
        <v>4.5</v>
      </c>
      <c r="L7" s="82">
        <f t="shared" si="1"/>
        <v>2.25</v>
      </c>
      <c r="M7" s="150">
        <v>6</v>
      </c>
      <c r="N7" s="150">
        <v>6.5</v>
      </c>
      <c r="O7" s="82">
        <f t="shared" si="2"/>
        <v>1.875</v>
      </c>
      <c r="P7" s="77">
        <f t="shared" si="3"/>
        <v>5.275</v>
      </c>
      <c r="Q7" s="155">
        <v>10</v>
      </c>
      <c r="R7" s="154">
        <v>10</v>
      </c>
      <c r="S7" s="12">
        <f t="shared" si="4"/>
        <v>10</v>
      </c>
      <c r="T7" s="157">
        <v>6</v>
      </c>
      <c r="U7" s="154">
        <v>6</v>
      </c>
      <c r="V7" s="40">
        <f t="shared" si="5"/>
        <v>6</v>
      </c>
      <c r="W7" s="151">
        <v>7.5</v>
      </c>
      <c r="X7" s="71">
        <v>7.5</v>
      </c>
      <c r="Y7" s="71">
        <v>8</v>
      </c>
      <c r="Z7" s="71">
        <v>8</v>
      </c>
      <c r="AA7" s="53">
        <f t="shared" si="6"/>
        <v>15.5</v>
      </c>
      <c r="AB7" s="72">
        <v>6.5</v>
      </c>
      <c r="AC7" s="66">
        <v>6.5</v>
      </c>
      <c r="AD7" s="43">
        <f t="shared" si="7"/>
        <v>6.5</v>
      </c>
      <c r="AE7" s="72">
        <v>7</v>
      </c>
      <c r="AF7" s="66">
        <v>7.5</v>
      </c>
      <c r="AG7" s="40">
        <f t="shared" si="8"/>
        <v>7.25</v>
      </c>
      <c r="AH7" s="30">
        <v>7</v>
      </c>
      <c r="AI7" s="30">
        <v>7</v>
      </c>
      <c r="AJ7" s="40">
        <f t="shared" si="9"/>
        <v>3.5</v>
      </c>
      <c r="AK7" s="178">
        <f t="shared" si="10"/>
        <v>54.025</v>
      </c>
    </row>
    <row r="8" spans="1:37" ht="18.75">
      <c r="A8" s="21">
        <v>29</v>
      </c>
      <c r="B8" s="22">
        <v>366</v>
      </c>
      <c r="C8" s="137">
        <v>40828</v>
      </c>
      <c r="D8" s="139" t="s">
        <v>91</v>
      </c>
      <c r="E8" s="28" t="s">
        <v>68</v>
      </c>
      <c r="F8" s="24" t="s">
        <v>69</v>
      </c>
      <c r="G8" s="83">
        <v>5</v>
      </c>
      <c r="H8" s="82">
        <v>4.5</v>
      </c>
      <c r="I8" s="82">
        <f t="shared" si="0"/>
        <v>0.9500000000000001</v>
      </c>
      <c r="J8" s="82">
        <v>4.5</v>
      </c>
      <c r="K8" s="82">
        <v>5</v>
      </c>
      <c r="L8" s="82">
        <f t="shared" si="1"/>
        <v>2.375</v>
      </c>
      <c r="M8" s="82">
        <v>5</v>
      </c>
      <c r="N8" s="82">
        <v>5.5</v>
      </c>
      <c r="O8" s="82">
        <f t="shared" si="2"/>
        <v>1.575</v>
      </c>
      <c r="P8" s="77">
        <f t="shared" si="3"/>
        <v>4.9</v>
      </c>
      <c r="Q8" s="62">
        <v>10</v>
      </c>
      <c r="R8" s="63">
        <v>10</v>
      </c>
      <c r="S8" s="12">
        <f t="shared" si="4"/>
        <v>10</v>
      </c>
      <c r="T8" s="69">
        <v>7</v>
      </c>
      <c r="U8" s="63">
        <v>7</v>
      </c>
      <c r="V8" s="40">
        <f t="shared" si="5"/>
        <v>7</v>
      </c>
      <c r="W8" s="11">
        <v>6</v>
      </c>
      <c r="X8" s="5">
        <v>6.5</v>
      </c>
      <c r="Y8" s="5">
        <v>6.5</v>
      </c>
      <c r="Z8" s="5">
        <v>6.5</v>
      </c>
      <c r="AA8" s="53">
        <f t="shared" si="6"/>
        <v>12.75</v>
      </c>
      <c r="AB8" s="83">
        <v>7</v>
      </c>
      <c r="AC8" s="82">
        <v>7.5</v>
      </c>
      <c r="AD8" s="43">
        <f t="shared" si="7"/>
        <v>7.25</v>
      </c>
      <c r="AE8" s="83">
        <v>7.5</v>
      </c>
      <c r="AF8" s="82">
        <v>7.5</v>
      </c>
      <c r="AG8" s="40">
        <f t="shared" si="8"/>
        <v>7.5</v>
      </c>
      <c r="AH8" s="5">
        <v>7</v>
      </c>
      <c r="AI8" s="5">
        <v>7</v>
      </c>
      <c r="AJ8" s="40">
        <f t="shared" si="9"/>
        <v>3.5</v>
      </c>
      <c r="AK8" s="178">
        <f t="shared" si="10"/>
        <v>52.9</v>
      </c>
    </row>
    <row r="9" spans="1:37" ht="18.75">
      <c r="A9" s="21">
        <v>33</v>
      </c>
      <c r="B9" s="22">
        <v>887</v>
      </c>
      <c r="C9" s="137">
        <v>40179</v>
      </c>
      <c r="D9" s="139" t="s">
        <v>99</v>
      </c>
      <c r="E9" s="28" t="s">
        <v>100</v>
      </c>
      <c r="F9" s="24" t="s">
        <v>100</v>
      </c>
      <c r="G9" s="81">
        <v>6.5</v>
      </c>
      <c r="H9" s="85">
        <v>6.5</v>
      </c>
      <c r="I9" s="82">
        <f t="shared" si="0"/>
        <v>1.3</v>
      </c>
      <c r="J9" s="85">
        <v>6.5</v>
      </c>
      <c r="K9" s="85">
        <v>6.5</v>
      </c>
      <c r="L9" s="82">
        <f t="shared" si="1"/>
        <v>3.25</v>
      </c>
      <c r="M9" s="85">
        <v>6</v>
      </c>
      <c r="N9" s="85">
        <v>6</v>
      </c>
      <c r="O9" s="82">
        <f t="shared" si="2"/>
        <v>1.7999999999999998</v>
      </c>
      <c r="P9" s="77">
        <f t="shared" si="3"/>
        <v>6.35</v>
      </c>
      <c r="Q9" s="62">
        <v>9.5</v>
      </c>
      <c r="R9" s="63">
        <v>9.5</v>
      </c>
      <c r="S9" s="12">
        <f t="shared" si="4"/>
        <v>9.5</v>
      </c>
      <c r="T9" s="67">
        <v>9</v>
      </c>
      <c r="U9" s="68">
        <v>9</v>
      </c>
      <c r="V9" s="40">
        <f t="shared" si="5"/>
        <v>9</v>
      </c>
      <c r="W9" s="42">
        <v>4</v>
      </c>
      <c r="X9" s="6">
        <v>5</v>
      </c>
      <c r="Y9" s="6">
        <v>3.5</v>
      </c>
      <c r="Z9" s="6">
        <v>4.5</v>
      </c>
      <c r="AA9" s="53">
        <f t="shared" si="6"/>
        <v>8.5</v>
      </c>
      <c r="AB9" s="81">
        <v>7.5</v>
      </c>
      <c r="AC9" s="85">
        <v>7.5</v>
      </c>
      <c r="AD9" s="43">
        <f t="shared" si="7"/>
        <v>7.5</v>
      </c>
      <c r="AE9" s="81">
        <v>8</v>
      </c>
      <c r="AF9" s="85">
        <v>8</v>
      </c>
      <c r="AG9" s="40">
        <f t="shared" si="8"/>
        <v>8</v>
      </c>
      <c r="AH9" s="6">
        <v>6.5</v>
      </c>
      <c r="AI9" s="6">
        <v>6.5</v>
      </c>
      <c r="AJ9" s="40">
        <f t="shared" si="9"/>
        <v>3.25</v>
      </c>
      <c r="AK9" s="178">
        <f t="shared" si="10"/>
        <v>52.1</v>
      </c>
    </row>
    <row r="10" spans="1:37" ht="18.75">
      <c r="A10" s="21">
        <v>25</v>
      </c>
      <c r="B10" s="22">
        <v>97</v>
      </c>
      <c r="C10" s="137">
        <v>40868</v>
      </c>
      <c r="D10" s="139" t="s">
        <v>84</v>
      </c>
      <c r="E10" s="28" t="s">
        <v>55</v>
      </c>
      <c r="F10" s="141" t="s">
        <v>56</v>
      </c>
      <c r="G10" s="83">
        <v>4.5</v>
      </c>
      <c r="H10" s="82">
        <v>4.5</v>
      </c>
      <c r="I10" s="82">
        <f t="shared" si="0"/>
        <v>0.9</v>
      </c>
      <c r="J10" s="82">
        <v>5</v>
      </c>
      <c r="K10" s="82">
        <v>5.5</v>
      </c>
      <c r="L10" s="82">
        <f t="shared" si="1"/>
        <v>2.625</v>
      </c>
      <c r="M10" s="82">
        <v>5</v>
      </c>
      <c r="N10" s="82">
        <v>5.5</v>
      </c>
      <c r="O10" s="82">
        <f t="shared" si="2"/>
        <v>1.575</v>
      </c>
      <c r="P10" s="77">
        <f t="shared" si="3"/>
        <v>5.1</v>
      </c>
      <c r="Q10" s="62">
        <v>10</v>
      </c>
      <c r="R10" s="63">
        <v>10</v>
      </c>
      <c r="S10" s="12">
        <f t="shared" si="4"/>
        <v>10</v>
      </c>
      <c r="T10" s="70">
        <v>7</v>
      </c>
      <c r="U10" s="68">
        <v>7</v>
      </c>
      <c r="V10" s="40">
        <f t="shared" si="5"/>
        <v>7</v>
      </c>
      <c r="W10" s="11">
        <v>6.5</v>
      </c>
      <c r="X10" s="5">
        <v>6.5</v>
      </c>
      <c r="Y10" s="5">
        <v>6</v>
      </c>
      <c r="Z10" s="5">
        <v>5.5</v>
      </c>
      <c r="AA10" s="53">
        <f t="shared" si="6"/>
        <v>12.25</v>
      </c>
      <c r="AB10" s="81">
        <v>7.5</v>
      </c>
      <c r="AC10" s="85">
        <v>7</v>
      </c>
      <c r="AD10" s="43">
        <f t="shared" si="7"/>
        <v>7.25</v>
      </c>
      <c r="AE10" s="81">
        <v>7</v>
      </c>
      <c r="AF10" s="85">
        <v>7</v>
      </c>
      <c r="AG10" s="40">
        <f t="shared" si="8"/>
        <v>7</v>
      </c>
      <c r="AH10" s="6">
        <v>6.5</v>
      </c>
      <c r="AI10" s="6">
        <v>6.5</v>
      </c>
      <c r="AJ10" s="40">
        <f t="shared" si="9"/>
        <v>3.25</v>
      </c>
      <c r="AK10" s="178">
        <f t="shared" si="10"/>
        <v>51.85</v>
      </c>
    </row>
    <row r="11" spans="1:37" ht="18.75">
      <c r="A11" s="21">
        <v>27</v>
      </c>
      <c r="B11" s="22">
        <v>21</v>
      </c>
      <c r="C11" s="137">
        <v>40845</v>
      </c>
      <c r="D11" s="139" t="s">
        <v>87</v>
      </c>
      <c r="E11" s="28" t="s">
        <v>110</v>
      </c>
      <c r="F11" s="24" t="s">
        <v>83</v>
      </c>
      <c r="G11" s="149">
        <v>6.5</v>
      </c>
      <c r="H11" s="150">
        <v>6.5</v>
      </c>
      <c r="I11" s="82">
        <f t="shared" si="0"/>
        <v>1.3</v>
      </c>
      <c r="J11" s="150">
        <v>7</v>
      </c>
      <c r="K11" s="150">
        <v>7</v>
      </c>
      <c r="L11" s="82">
        <f t="shared" si="1"/>
        <v>3.5</v>
      </c>
      <c r="M11" s="150">
        <v>7.5</v>
      </c>
      <c r="N11" s="150">
        <v>7.5</v>
      </c>
      <c r="O11" s="82">
        <f t="shared" si="2"/>
        <v>2.25</v>
      </c>
      <c r="P11" s="77">
        <f t="shared" si="3"/>
        <v>7.05</v>
      </c>
      <c r="Q11" s="155">
        <v>10</v>
      </c>
      <c r="R11" s="154">
        <v>10</v>
      </c>
      <c r="S11" s="12">
        <f t="shared" si="4"/>
        <v>10</v>
      </c>
      <c r="T11" s="148">
        <v>7</v>
      </c>
      <c r="U11" s="154">
        <v>7</v>
      </c>
      <c r="V11" s="40">
        <f t="shared" si="5"/>
        <v>7</v>
      </c>
      <c r="W11" s="151">
        <v>6</v>
      </c>
      <c r="X11" s="71">
        <v>6</v>
      </c>
      <c r="Y11" s="71">
        <v>6.5</v>
      </c>
      <c r="Z11" s="71">
        <v>6.5</v>
      </c>
      <c r="AA11" s="53">
        <f t="shared" si="6"/>
        <v>12.5</v>
      </c>
      <c r="AB11" s="72">
        <v>6</v>
      </c>
      <c r="AC11" s="66">
        <v>6</v>
      </c>
      <c r="AD11" s="43">
        <f t="shared" si="7"/>
        <v>6</v>
      </c>
      <c r="AE11" s="72">
        <v>6</v>
      </c>
      <c r="AF11" s="66">
        <v>6</v>
      </c>
      <c r="AG11" s="40">
        <f t="shared" si="8"/>
        <v>6</v>
      </c>
      <c r="AH11" s="30">
        <v>4</v>
      </c>
      <c r="AI11" s="30">
        <v>4.5</v>
      </c>
      <c r="AJ11" s="40">
        <f t="shared" si="9"/>
        <v>2.125</v>
      </c>
      <c r="AK11" s="178">
        <f t="shared" si="10"/>
        <v>50.675</v>
      </c>
    </row>
    <row r="12" spans="1:37" ht="18.75">
      <c r="A12" s="21">
        <v>15</v>
      </c>
      <c r="B12" s="22">
        <v>390</v>
      </c>
      <c r="C12" s="137">
        <v>41197</v>
      </c>
      <c r="D12" s="139" t="s">
        <v>74</v>
      </c>
      <c r="E12" s="28" t="s">
        <v>58</v>
      </c>
      <c r="F12" s="24" t="s">
        <v>50</v>
      </c>
      <c r="G12" s="164">
        <v>4</v>
      </c>
      <c r="H12" s="86">
        <v>5</v>
      </c>
      <c r="I12" s="86">
        <f t="shared" si="0"/>
        <v>0.9</v>
      </c>
      <c r="J12" s="86">
        <v>5.5</v>
      </c>
      <c r="K12" s="86">
        <v>5</v>
      </c>
      <c r="L12" s="86">
        <f t="shared" si="1"/>
        <v>2.625</v>
      </c>
      <c r="M12" s="86">
        <v>5.5</v>
      </c>
      <c r="N12" s="86">
        <v>5.5</v>
      </c>
      <c r="O12" s="86">
        <f t="shared" si="2"/>
        <v>1.65</v>
      </c>
      <c r="P12" s="78">
        <f t="shared" si="3"/>
        <v>5.175</v>
      </c>
      <c r="Q12" s="107">
        <v>10</v>
      </c>
      <c r="R12" s="108">
        <v>10</v>
      </c>
      <c r="S12" s="73">
        <f t="shared" si="4"/>
        <v>10</v>
      </c>
      <c r="T12" s="109">
        <v>5</v>
      </c>
      <c r="U12" s="110">
        <v>5</v>
      </c>
      <c r="V12" s="74">
        <f t="shared" si="5"/>
        <v>5</v>
      </c>
      <c r="W12" s="165">
        <v>4.5</v>
      </c>
      <c r="X12" s="166">
        <v>4.5</v>
      </c>
      <c r="Y12" s="166">
        <v>5</v>
      </c>
      <c r="Z12" s="166">
        <v>6</v>
      </c>
      <c r="AA12" s="53">
        <f t="shared" si="6"/>
        <v>10</v>
      </c>
      <c r="AB12" s="159">
        <v>7.5</v>
      </c>
      <c r="AC12" s="160">
        <v>7.5</v>
      </c>
      <c r="AD12" s="75">
        <f t="shared" si="7"/>
        <v>7.5</v>
      </c>
      <c r="AE12" s="159">
        <v>8</v>
      </c>
      <c r="AF12" s="160">
        <v>8</v>
      </c>
      <c r="AG12" s="74">
        <f t="shared" si="8"/>
        <v>8</v>
      </c>
      <c r="AH12" s="6">
        <v>4</v>
      </c>
      <c r="AI12" s="6">
        <v>5</v>
      </c>
      <c r="AJ12" s="40">
        <f t="shared" si="9"/>
        <v>2.25</v>
      </c>
      <c r="AK12" s="178">
        <f t="shared" si="10"/>
        <v>47.925</v>
      </c>
    </row>
    <row r="13" spans="1:37" ht="18.75">
      <c r="A13" s="21">
        <v>20</v>
      </c>
      <c r="B13" s="22">
        <v>411</v>
      </c>
      <c r="C13" s="137">
        <v>41193</v>
      </c>
      <c r="D13" s="139" t="s">
        <v>75</v>
      </c>
      <c r="E13" s="28" t="s">
        <v>76</v>
      </c>
      <c r="F13" s="24" t="s">
        <v>50</v>
      </c>
      <c r="G13" s="149">
        <v>6.5</v>
      </c>
      <c r="H13" s="150">
        <v>6.5</v>
      </c>
      <c r="I13" s="82">
        <f t="shared" si="0"/>
        <v>1.3</v>
      </c>
      <c r="J13" s="150">
        <v>6</v>
      </c>
      <c r="K13" s="150">
        <v>6.5</v>
      </c>
      <c r="L13" s="82">
        <f t="shared" si="1"/>
        <v>3.125</v>
      </c>
      <c r="M13" s="150">
        <v>6.5</v>
      </c>
      <c r="N13" s="150">
        <v>6.5</v>
      </c>
      <c r="O13" s="82">
        <f t="shared" si="2"/>
        <v>1.95</v>
      </c>
      <c r="P13" s="77">
        <f t="shared" si="3"/>
        <v>6.375</v>
      </c>
      <c r="Q13" s="149">
        <v>10</v>
      </c>
      <c r="R13" s="154">
        <v>10</v>
      </c>
      <c r="S13" s="12">
        <f t="shared" si="4"/>
        <v>10</v>
      </c>
      <c r="T13" s="157">
        <v>5</v>
      </c>
      <c r="U13" s="154">
        <v>5</v>
      </c>
      <c r="V13" s="40">
        <f t="shared" si="5"/>
        <v>5</v>
      </c>
      <c r="W13" s="151">
        <v>5</v>
      </c>
      <c r="X13" s="71">
        <v>5</v>
      </c>
      <c r="Y13" s="71">
        <v>5</v>
      </c>
      <c r="Z13" s="71">
        <v>5.5</v>
      </c>
      <c r="AA13" s="53">
        <f t="shared" si="6"/>
        <v>10.25</v>
      </c>
      <c r="AB13" s="72">
        <v>6</v>
      </c>
      <c r="AC13" s="66">
        <v>6</v>
      </c>
      <c r="AD13" s="43">
        <f t="shared" si="7"/>
        <v>6</v>
      </c>
      <c r="AE13" s="72">
        <v>6.5</v>
      </c>
      <c r="AF13" s="66">
        <v>6.5</v>
      </c>
      <c r="AG13" s="40">
        <f t="shared" si="8"/>
        <v>6.5</v>
      </c>
      <c r="AH13" s="30">
        <v>5.5</v>
      </c>
      <c r="AI13" s="30">
        <v>6</v>
      </c>
      <c r="AJ13" s="40">
        <f t="shared" si="9"/>
        <v>2.875</v>
      </c>
      <c r="AK13" s="178">
        <f t="shared" si="10"/>
        <v>47</v>
      </c>
    </row>
    <row r="14" spans="1:37" ht="18.75">
      <c r="A14" s="21">
        <v>34</v>
      </c>
      <c r="B14" s="22">
        <v>39</v>
      </c>
      <c r="C14" s="137">
        <v>40076</v>
      </c>
      <c r="D14" s="139" t="s">
        <v>101</v>
      </c>
      <c r="E14" s="28" t="s">
        <v>100</v>
      </c>
      <c r="F14" s="24" t="s">
        <v>102</v>
      </c>
      <c r="G14" s="83">
        <v>2</v>
      </c>
      <c r="H14" s="82">
        <v>3</v>
      </c>
      <c r="I14" s="82">
        <f t="shared" si="0"/>
        <v>0.5</v>
      </c>
      <c r="J14" s="82">
        <v>5</v>
      </c>
      <c r="K14" s="82">
        <v>5.5</v>
      </c>
      <c r="L14" s="82">
        <f t="shared" si="1"/>
        <v>2.625</v>
      </c>
      <c r="M14" s="82">
        <v>5</v>
      </c>
      <c r="N14" s="82">
        <v>5.5</v>
      </c>
      <c r="O14" s="82">
        <f t="shared" si="2"/>
        <v>1.575</v>
      </c>
      <c r="P14" s="77">
        <f t="shared" si="3"/>
        <v>4.7</v>
      </c>
      <c r="Q14" s="62">
        <v>10</v>
      </c>
      <c r="R14" s="63">
        <v>10</v>
      </c>
      <c r="S14" s="12">
        <f t="shared" si="4"/>
        <v>10</v>
      </c>
      <c r="T14" s="67">
        <v>5</v>
      </c>
      <c r="U14" s="68">
        <v>5</v>
      </c>
      <c r="V14" s="40">
        <f t="shared" si="5"/>
        <v>5</v>
      </c>
      <c r="W14" s="11">
        <v>4.5</v>
      </c>
      <c r="X14" s="5">
        <v>4.5</v>
      </c>
      <c r="Y14" s="5">
        <v>4.5</v>
      </c>
      <c r="Z14" s="5">
        <v>5</v>
      </c>
      <c r="AA14" s="53">
        <f t="shared" si="6"/>
        <v>9.25</v>
      </c>
      <c r="AB14" s="42">
        <v>6.5</v>
      </c>
      <c r="AC14" s="6">
        <v>7</v>
      </c>
      <c r="AD14" s="43">
        <f t="shared" si="7"/>
        <v>6.75</v>
      </c>
      <c r="AE14" s="42">
        <v>7</v>
      </c>
      <c r="AF14" s="6">
        <v>7</v>
      </c>
      <c r="AG14" s="40">
        <f t="shared" si="8"/>
        <v>7</v>
      </c>
      <c r="AH14" s="6">
        <v>6.5</v>
      </c>
      <c r="AI14" s="6">
        <v>6.5</v>
      </c>
      <c r="AJ14" s="40">
        <f t="shared" si="9"/>
        <v>3.25</v>
      </c>
      <c r="AK14" s="178">
        <f t="shared" si="10"/>
        <v>45.95</v>
      </c>
    </row>
    <row r="15" spans="1:37" ht="18.75">
      <c r="A15" s="21">
        <v>16</v>
      </c>
      <c r="B15" s="22">
        <v>109</v>
      </c>
      <c r="C15" s="137">
        <v>41258</v>
      </c>
      <c r="D15" s="139" t="s">
        <v>71</v>
      </c>
      <c r="E15" s="28" t="s">
        <v>46</v>
      </c>
      <c r="F15" s="24" t="s">
        <v>47</v>
      </c>
      <c r="G15" s="149">
        <v>8</v>
      </c>
      <c r="H15" s="150">
        <v>8</v>
      </c>
      <c r="I15" s="82">
        <f t="shared" si="0"/>
        <v>1.6</v>
      </c>
      <c r="J15" s="150">
        <v>8.5</v>
      </c>
      <c r="K15" s="150">
        <v>8.5</v>
      </c>
      <c r="L15" s="82">
        <f t="shared" si="1"/>
        <v>4.25</v>
      </c>
      <c r="M15" s="150">
        <v>6.5</v>
      </c>
      <c r="N15" s="150">
        <v>7</v>
      </c>
      <c r="O15" s="82">
        <f t="shared" si="2"/>
        <v>2.025</v>
      </c>
      <c r="P15" s="77">
        <f t="shared" si="3"/>
        <v>7.875</v>
      </c>
      <c r="Q15" s="155">
        <v>10</v>
      </c>
      <c r="R15" s="154">
        <v>10</v>
      </c>
      <c r="S15" s="12">
        <f t="shared" si="4"/>
        <v>10</v>
      </c>
      <c r="T15" s="157">
        <v>1.5</v>
      </c>
      <c r="U15" s="154">
        <v>2</v>
      </c>
      <c r="V15" s="40">
        <f t="shared" si="5"/>
        <v>1.75</v>
      </c>
      <c r="W15" s="149">
        <v>6</v>
      </c>
      <c r="X15" s="71">
        <v>6.5</v>
      </c>
      <c r="Y15" s="71">
        <v>6.5</v>
      </c>
      <c r="Z15" s="71">
        <v>6.5</v>
      </c>
      <c r="AA15" s="53">
        <f t="shared" si="6"/>
        <v>12.75</v>
      </c>
      <c r="AB15" s="72">
        <v>5</v>
      </c>
      <c r="AC15" s="66">
        <v>5.5</v>
      </c>
      <c r="AD15" s="43">
        <f t="shared" si="7"/>
        <v>5.25</v>
      </c>
      <c r="AE15" s="72">
        <v>5.5</v>
      </c>
      <c r="AF15" s="66">
        <v>5.5</v>
      </c>
      <c r="AG15" s="40">
        <f t="shared" si="8"/>
        <v>5.5</v>
      </c>
      <c r="AH15" s="30">
        <v>4.5</v>
      </c>
      <c r="AI15" s="30">
        <v>4</v>
      </c>
      <c r="AJ15" s="40">
        <f t="shared" si="9"/>
        <v>2.125</v>
      </c>
      <c r="AK15" s="178">
        <f t="shared" si="10"/>
        <v>45.25</v>
      </c>
    </row>
    <row r="16" spans="1:37" ht="18.75">
      <c r="A16" s="21">
        <v>31</v>
      </c>
      <c r="B16" s="22">
        <v>238</v>
      </c>
      <c r="C16" s="137">
        <v>40482</v>
      </c>
      <c r="D16" s="139" t="s">
        <v>93</v>
      </c>
      <c r="E16" s="28" t="s">
        <v>94</v>
      </c>
      <c r="F16" s="24" t="s">
        <v>95</v>
      </c>
      <c r="G16" s="152">
        <v>7</v>
      </c>
      <c r="H16" s="153">
        <v>7.5</v>
      </c>
      <c r="I16" s="82">
        <f t="shared" si="0"/>
        <v>1.4500000000000002</v>
      </c>
      <c r="J16" s="150">
        <v>5.5</v>
      </c>
      <c r="K16" s="150">
        <v>6</v>
      </c>
      <c r="L16" s="82">
        <f t="shared" si="1"/>
        <v>2.875</v>
      </c>
      <c r="M16" s="150">
        <v>5.5</v>
      </c>
      <c r="N16" s="150">
        <v>5.5</v>
      </c>
      <c r="O16" s="82">
        <f t="shared" si="2"/>
        <v>1.65</v>
      </c>
      <c r="P16" s="77">
        <f t="shared" si="3"/>
        <v>5.975</v>
      </c>
      <c r="Q16" s="155">
        <v>9.5</v>
      </c>
      <c r="R16" s="154">
        <v>9</v>
      </c>
      <c r="S16" s="12">
        <f t="shared" si="4"/>
        <v>9.25</v>
      </c>
      <c r="T16" s="157">
        <v>6</v>
      </c>
      <c r="U16" s="154">
        <v>6</v>
      </c>
      <c r="V16" s="40">
        <f t="shared" si="5"/>
        <v>6</v>
      </c>
      <c r="W16" s="151">
        <v>1.5</v>
      </c>
      <c r="X16" s="71">
        <v>2</v>
      </c>
      <c r="Y16" s="71">
        <v>1.5</v>
      </c>
      <c r="Z16" s="71">
        <v>2.5</v>
      </c>
      <c r="AA16" s="53">
        <f t="shared" si="6"/>
        <v>3.75</v>
      </c>
      <c r="AB16" s="72">
        <v>6.5</v>
      </c>
      <c r="AC16" s="66">
        <v>7</v>
      </c>
      <c r="AD16" s="43">
        <f t="shared" si="7"/>
        <v>6.75</v>
      </c>
      <c r="AE16" s="72">
        <v>6</v>
      </c>
      <c r="AF16" s="66">
        <v>7</v>
      </c>
      <c r="AG16" s="40">
        <f t="shared" si="8"/>
        <v>6.5</v>
      </c>
      <c r="AH16" s="30">
        <v>6</v>
      </c>
      <c r="AI16" s="30">
        <v>6</v>
      </c>
      <c r="AJ16" s="40">
        <f t="shared" si="9"/>
        <v>3</v>
      </c>
      <c r="AK16" s="178">
        <f t="shared" si="10"/>
        <v>41.225</v>
      </c>
    </row>
    <row r="17" spans="1:37" ht="18.75">
      <c r="A17" s="21">
        <v>32</v>
      </c>
      <c r="B17" s="22">
        <v>253</v>
      </c>
      <c r="C17" s="137">
        <v>40465</v>
      </c>
      <c r="D17" s="139" t="s">
        <v>96</v>
      </c>
      <c r="E17" s="28" t="s">
        <v>97</v>
      </c>
      <c r="F17" s="24" t="s">
        <v>98</v>
      </c>
      <c r="G17" s="149">
        <v>5</v>
      </c>
      <c r="H17" s="150">
        <v>4</v>
      </c>
      <c r="I17" s="82">
        <f t="shared" si="0"/>
        <v>0.9</v>
      </c>
      <c r="J17" s="150">
        <v>4.5</v>
      </c>
      <c r="K17" s="150">
        <v>5</v>
      </c>
      <c r="L17" s="82">
        <f t="shared" si="1"/>
        <v>2.375</v>
      </c>
      <c r="M17" s="150">
        <v>3.5</v>
      </c>
      <c r="N17" s="150">
        <v>4</v>
      </c>
      <c r="O17" s="82">
        <f t="shared" si="2"/>
        <v>1.125</v>
      </c>
      <c r="P17" s="77">
        <f t="shared" si="3"/>
        <v>4.4</v>
      </c>
      <c r="Q17" s="155">
        <v>10</v>
      </c>
      <c r="R17" s="154">
        <v>10</v>
      </c>
      <c r="S17" s="12">
        <f t="shared" si="4"/>
        <v>10</v>
      </c>
      <c r="T17" s="157">
        <v>4</v>
      </c>
      <c r="U17" s="154">
        <v>4</v>
      </c>
      <c r="V17" s="40">
        <f t="shared" si="5"/>
        <v>4</v>
      </c>
      <c r="W17" s="151">
        <v>4.5</v>
      </c>
      <c r="X17" s="71">
        <v>4</v>
      </c>
      <c r="Y17" s="150">
        <v>4</v>
      </c>
      <c r="Z17" s="71">
        <v>4.5</v>
      </c>
      <c r="AA17" s="53">
        <f t="shared" si="6"/>
        <v>8.5</v>
      </c>
      <c r="AB17" s="72">
        <v>5</v>
      </c>
      <c r="AC17" s="66">
        <v>5.5</v>
      </c>
      <c r="AD17" s="43">
        <f t="shared" si="7"/>
        <v>5.25</v>
      </c>
      <c r="AE17" s="72">
        <v>5</v>
      </c>
      <c r="AF17" s="66">
        <v>5.5</v>
      </c>
      <c r="AG17" s="40">
        <f t="shared" si="8"/>
        <v>5.25</v>
      </c>
      <c r="AH17" s="30">
        <v>5</v>
      </c>
      <c r="AI17" s="30">
        <v>5.5</v>
      </c>
      <c r="AJ17" s="40">
        <f t="shared" si="9"/>
        <v>2.625</v>
      </c>
      <c r="AK17" s="178">
        <f t="shared" si="10"/>
        <v>40.025</v>
      </c>
    </row>
    <row r="18" spans="1:37" ht="18.75">
      <c r="A18" s="21">
        <v>30</v>
      </c>
      <c r="B18" s="22">
        <v>121</v>
      </c>
      <c r="C18" s="137">
        <v>40814</v>
      </c>
      <c r="D18" s="139" t="s">
        <v>92</v>
      </c>
      <c r="E18" s="28" t="s">
        <v>89</v>
      </c>
      <c r="F18" s="24" t="s">
        <v>90</v>
      </c>
      <c r="G18" s="149">
        <v>3.5</v>
      </c>
      <c r="H18" s="150">
        <v>3</v>
      </c>
      <c r="I18" s="82">
        <f t="shared" si="0"/>
        <v>0.65</v>
      </c>
      <c r="J18" s="150">
        <v>3.5</v>
      </c>
      <c r="K18" s="150">
        <v>4</v>
      </c>
      <c r="L18" s="82">
        <f t="shared" si="1"/>
        <v>1.875</v>
      </c>
      <c r="M18" s="150">
        <v>5</v>
      </c>
      <c r="N18" s="150">
        <v>5</v>
      </c>
      <c r="O18" s="82">
        <f t="shared" si="2"/>
        <v>1.5</v>
      </c>
      <c r="P18" s="77">
        <f t="shared" si="3"/>
        <v>4.025</v>
      </c>
      <c r="Q18" s="155">
        <v>10</v>
      </c>
      <c r="R18" s="154">
        <v>10</v>
      </c>
      <c r="S18" s="12">
        <f t="shared" si="4"/>
        <v>10</v>
      </c>
      <c r="T18" s="157">
        <v>4.5</v>
      </c>
      <c r="U18" s="154">
        <v>4.5</v>
      </c>
      <c r="V18" s="40">
        <f t="shared" si="5"/>
        <v>4.5</v>
      </c>
      <c r="W18" s="151">
        <v>2</v>
      </c>
      <c r="X18" s="71">
        <v>2</v>
      </c>
      <c r="Y18" s="71">
        <v>2</v>
      </c>
      <c r="Z18" s="71">
        <v>2.5</v>
      </c>
      <c r="AA18" s="53">
        <f t="shared" si="6"/>
        <v>4.25</v>
      </c>
      <c r="AB18" s="72">
        <v>6.5</v>
      </c>
      <c r="AC18" s="66">
        <v>6</v>
      </c>
      <c r="AD18" s="43">
        <f t="shared" si="7"/>
        <v>6.25</v>
      </c>
      <c r="AE18" s="72">
        <v>5.5</v>
      </c>
      <c r="AF18" s="66">
        <v>6</v>
      </c>
      <c r="AG18" s="40">
        <f t="shared" si="8"/>
        <v>5.75</v>
      </c>
      <c r="AH18" s="30">
        <v>3</v>
      </c>
      <c r="AI18" s="30">
        <v>3</v>
      </c>
      <c r="AJ18" s="40">
        <f t="shared" si="9"/>
        <v>1.5</v>
      </c>
      <c r="AK18" s="178">
        <f t="shared" si="10"/>
        <v>36.275</v>
      </c>
    </row>
    <row r="19" spans="1:37" ht="18.75">
      <c r="A19" s="21">
        <v>18</v>
      </c>
      <c r="B19" s="22">
        <v>419</v>
      </c>
      <c r="C19" s="137">
        <v>41207</v>
      </c>
      <c r="D19" s="139" t="s">
        <v>73</v>
      </c>
      <c r="E19" s="28" t="s">
        <v>49</v>
      </c>
      <c r="F19" s="24" t="s">
        <v>50</v>
      </c>
      <c r="G19" s="83">
        <v>4</v>
      </c>
      <c r="H19" s="82">
        <v>4.5</v>
      </c>
      <c r="I19" s="82">
        <f t="shared" si="0"/>
        <v>0.8500000000000001</v>
      </c>
      <c r="J19" s="82">
        <v>3</v>
      </c>
      <c r="K19" s="82">
        <v>4</v>
      </c>
      <c r="L19" s="82">
        <f t="shared" si="1"/>
        <v>1.75</v>
      </c>
      <c r="M19" s="82">
        <v>3.5</v>
      </c>
      <c r="N19" s="82">
        <v>4</v>
      </c>
      <c r="O19" s="82">
        <f t="shared" si="2"/>
        <v>1.125</v>
      </c>
      <c r="P19" s="77">
        <f t="shared" si="3"/>
        <v>3.725</v>
      </c>
      <c r="Q19" s="62">
        <v>9.5</v>
      </c>
      <c r="R19" s="63">
        <v>8.5</v>
      </c>
      <c r="S19" s="12">
        <f t="shared" si="4"/>
        <v>9</v>
      </c>
      <c r="T19" s="69">
        <v>1</v>
      </c>
      <c r="U19" s="63">
        <v>1.5</v>
      </c>
      <c r="V19" s="40">
        <f t="shared" si="5"/>
        <v>1.25</v>
      </c>
      <c r="W19" s="11">
        <v>3</v>
      </c>
      <c r="X19" s="5">
        <v>3.5</v>
      </c>
      <c r="Y19" s="5">
        <v>3</v>
      </c>
      <c r="Z19" s="5">
        <v>3</v>
      </c>
      <c r="AA19" s="53">
        <f t="shared" si="6"/>
        <v>6.25</v>
      </c>
      <c r="AB19" s="83">
        <v>6</v>
      </c>
      <c r="AC19" s="82">
        <v>6</v>
      </c>
      <c r="AD19" s="43">
        <f t="shared" si="7"/>
        <v>6</v>
      </c>
      <c r="AE19" s="83">
        <v>6.5</v>
      </c>
      <c r="AF19" s="82">
        <v>6.5</v>
      </c>
      <c r="AG19" s="40">
        <f t="shared" si="8"/>
        <v>6.5</v>
      </c>
      <c r="AH19" s="5">
        <v>3.5</v>
      </c>
      <c r="AI19" s="5">
        <v>3.5</v>
      </c>
      <c r="AJ19" s="40">
        <f t="shared" si="9"/>
        <v>1.75</v>
      </c>
      <c r="AK19" s="178">
        <f t="shared" si="10"/>
        <v>34.475</v>
      </c>
    </row>
    <row r="20" spans="17:27" ht="15">
      <c r="Q20" s="156"/>
      <c r="R20" s="156"/>
      <c r="AA20" s="53">
        <f t="shared" si="6"/>
        <v>0</v>
      </c>
    </row>
    <row r="21" spans="17:27" ht="15">
      <c r="Q21" s="156"/>
      <c r="R21" s="156"/>
      <c r="AA21" s="53">
        <f t="shared" si="6"/>
        <v>0</v>
      </c>
    </row>
    <row r="22" spans="1:37" ht="18.75">
      <c r="A22" s="21">
        <v>35</v>
      </c>
      <c r="B22" s="22">
        <v>397</v>
      </c>
      <c r="C22" s="137">
        <v>41184</v>
      </c>
      <c r="D22" s="139" t="s">
        <v>77</v>
      </c>
      <c r="E22" s="28" t="s">
        <v>78</v>
      </c>
      <c r="F22" s="24" t="s">
        <v>50</v>
      </c>
      <c r="G22" s="83">
        <v>4</v>
      </c>
      <c r="H22" s="82">
        <v>4</v>
      </c>
      <c r="I22" s="82">
        <f>((G22+H22)/2)*($G$1/$P$1)</f>
        <v>0.8</v>
      </c>
      <c r="J22" s="82">
        <v>4.5</v>
      </c>
      <c r="K22" s="82">
        <v>5</v>
      </c>
      <c r="L22" s="82">
        <f>((J22+K22)/2)*($J$1/$P$1)</f>
        <v>2.375</v>
      </c>
      <c r="M22" s="82">
        <v>4</v>
      </c>
      <c r="N22" s="82">
        <v>4.5</v>
      </c>
      <c r="O22" s="82">
        <f>((M22+N22)/2)*($M$1/$P$1)</f>
        <v>1.275</v>
      </c>
      <c r="P22" s="77">
        <f>I22+L22+O22</f>
        <v>4.449999999999999</v>
      </c>
      <c r="Q22" s="62">
        <v>10</v>
      </c>
      <c r="R22" s="63">
        <v>10</v>
      </c>
      <c r="S22" s="12">
        <f>((Q22+R22)/2)</f>
        <v>10</v>
      </c>
      <c r="T22" s="67">
        <v>2</v>
      </c>
      <c r="U22" s="68">
        <v>2</v>
      </c>
      <c r="V22" s="40">
        <f>(T22+U22)/2</f>
        <v>2</v>
      </c>
      <c r="W22" s="11">
        <v>2.5</v>
      </c>
      <c r="X22" s="5">
        <v>3</v>
      </c>
      <c r="Y22" s="5">
        <v>2</v>
      </c>
      <c r="Z22" s="5">
        <v>2</v>
      </c>
      <c r="AA22" s="53">
        <f t="shared" si="6"/>
        <v>4.75</v>
      </c>
      <c r="AB22" s="81"/>
      <c r="AC22" s="85"/>
      <c r="AD22" s="43">
        <f>(AB22+AC22)/2</f>
        <v>0</v>
      </c>
      <c r="AE22" s="81"/>
      <c r="AF22" s="85"/>
      <c r="AG22" s="40">
        <f>(AE22+AF22)/2</f>
        <v>0</v>
      </c>
      <c r="AH22" s="6"/>
      <c r="AI22" s="6"/>
      <c r="AJ22" s="40">
        <f>(AH22+AI22)/4</f>
        <v>0</v>
      </c>
      <c r="AK22" s="99">
        <f>P22+S22+V22+AA22+AJ22+AD22+AG22</f>
        <v>21.2</v>
      </c>
    </row>
    <row r="23" spans="1:37" ht="18.75">
      <c r="A23" s="21">
        <v>28</v>
      </c>
      <c r="B23" s="22">
        <v>128</v>
      </c>
      <c r="C23" s="137">
        <v>40838</v>
      </c>
      <c r="D23" s="139" t="s">
        <v>88</v>
      </c>
      <c r="E23" s="28" t="s">
        <v>89</v>
      </c>
      <c r="F23" s="24" t="s">
        <v>90</v>
      </c>
      <c r="G23" s="149">
        <v>4.5</v>
      </c>
      <c r="H23" s="150">
        <v>4</v>
      </c>
      <c r="I23" s="82">
        <f>((G23+H23)/2)*($G$1/$P$1)</f>
        <v>0.8500000000000001</v>
      </c>
      <c r="J23" s="150">
        <v>5</v>
      </c>
      <c r="K23" s="150">
        <v>6</v>
      </c>
      <c r="L23" s="82">
        <f>((J23+K23)/2)*($J$1/$P$1)</f>
        <v>2.75</v>
      </c>
      <c r="M23" s="150">
        <v>4</v>
      </c>
      <c r="N23" s="150">
        <v>4.5</v>
      </c>
      <c r="O23" s="82">
        <f>((M23+N23)/2)*($M$1/$P$1)</f>
        <v>1.275</v>
      </c>
      <c r="P23" s="77">
        <f>I23+L23+O23</f>
        <v>4.875</v>
      </c>
      <c r="Q23" s="155">
        <v>5</v>
      </c>
      <c r="R23" s="154">
        <v>6</v>
      </c>
      <c r="S23" s="12">
        <f>((Q23+R23)/2)</f>
        <v>5.5</v>
      </c>
      <c r="T23" s="157">
        <v>0</v>
      </c>
      <c r="U23" s="154">
        <v>0</v>
      </c>
      <c r="V23" s="40">
        <f>(T23+U23)/2</f>
        <v>0</v>
      </c>
      <c r="W23" s="151">
        <v>2</v>
      </c>
      <c r="X23" s="71">
        <v>2</v>
      </c>
      <c r="Y23" s="71">
        <v>5</v>
      </c>
      <c r="Z23" s="71">
        <v>5</v>
      </c>
      <c r="AA23" s="53">
        <f t="shared" si="6"/>
        <v>7</v>
      </c>
      <c r="AB23" s="72"/>
      <c r="AC23" s="66"/>
      <c r="AD23" s="43">
        <f>(AB23+AC23)/2</f>
        <v>0</v>
      </c>
      <c r="AE23" s="72"/>
      <c r="AF23" s="66"/>
      <c r="AG23" s="40">
        <f>(AE23+AF23)/2</f>
        <v>0</v>
      </c>
      <c r="AH23" s="30"/>
      <c r="AI23" s="30"/>
      <c r="AJ23" s="40">
        <f>(AH23+AI23)/4</f>
        <v>0</v>
      </c>
      <c r="AK23" s="99">
        <f>P23+S23+V23+AA23+AJ23+AD23+AG23</f>
        <v>17.375</v>
      </c>
    </row>
    <row r="24" spans="1:37" ht="18.75">
      <c r="A24" s="21">
        <v>36</v>
      </c>
      <c r="B24" s="22">
        <v>287</v>
      </c>
      <c r="C24" s="137">
        <v>40845</v>
      </c>
      <c r="D24" s="139" t="s">
        <v>85</v>
      </c>
      <c r="E24" s="28" t="s">
        <v>86</v>
      </c>
      <c r="F24" s="24" t="s">
        <v>70</v>
      </c>
      <c r="G24" s="83">
        <v>4</v>
      </c>
      <c r="H24" s="83">
        <v>4</v>
      </c>
      <c r="I24" s="82">
        <f>((G24+H24)/2)*($G$1/$P$1)</f>
        <v>0.8</v>
      </c>
      <c r="J24" s="83">
        <v>5</v>
      </c>
      <c r="K24" s="83">
        <v>5.5</v>
      </c>
      <c r="L24" s="82">
        <f>((J24+K24)/2)*($J$1/$P$1)</f>
        <v>2.625</v>
      </c>
      <c r="M24" s="83">
        <v>3.5</v>
      </c>
      <c r="N24" s="83">
        <v>4</v>
      </c>
      <c r="O24" s="82">
        <f>((M24+N24)/2)*($M$1/$P$1)</f>
        <v>1.125</v>
      </c>
      <c r="P24" s="77">
        <f>I24+L24+O24</f>
        <v>4.55</v>
      </c>
      <c r="Q24" s="87">
        <v>7.6</v>
      </c>
      <c r="R24" s="88">
        <v>8</v>
      </c>
      <c r="S24" s="12">
        <f>((Q24+R24)/2)</f>
        <v>7.8</v>
      </c>
      <c r="T24" s="158">
        <v>1</v>
      </c>
      <c r="U24" s="158">
        <v>1</v>
      </c>
      <c r="V24" s="40">
        <f>(T24+U24)/2</f>
        <v>1</v>
      </c>
      <c r="W24" s="11">
        <v>2</v>
      </c>
      <c r="X24" s="11">
        <v>2</v>
      </c>
      <c r="Y24" s="11">
        <v>1</v>
      </c>
      <c r="Z24" s="11">
        <v>1.5</v>
      </c>
      <c r="AA24" s="53">
        <f t="shared" si="6"/>
        <v>3.25</v>
      </c>
      <c r="AB24" s="81"/>
      <c r="AC24" s="81"/>
      <c r="AD24" s="43">
        <f>(AB24+AC24)/2</f>
        <v>0</v>
      </c>
      <c r="AE24" s="81"/>
      <c r="AF24" s="81"/>
      <c r="AG24" s="40">
        <f>(AE24+AF24)/2</f>
        <v>0</v>
      </c>
      <c r="AH24" s="6"/>
      <c r="AI24" s="6"/>
      <c r="AJ24" s="40">
        <f>(AH24+AI24)/4</f>
        <v>0</v>
      </c>
      <c r="AK24" s="99">
        <f>P24+S24+V24+AA24+AJ24+AD24+AG24</f>
        <v>16.6</v>
      </c>
    </row>
    <row r="25" spans="17:18" ht="12.75">
      <c r="Q25" s="156"/>
      <c r="R25" s="156"/>
    </row>
    <row r="26" spans="17:18" ht="12.75">
      <c r="Q26" s="156"/>
      <c r="R26" s="156"/>
    </row>
  </sheetData>
  <sheetProtection/>
  <mergeCells count="16">
    <mergeCell ref="Y3:Z3"/>
    <mergeCell ref="T3:U3"/>
    <mergeCell ref="AB3:AC3"/>
    <mergeCell ref="AE3:AF3"/>
    <mergeCell ref="AH3:AI3"/>
    <mergeCell ref="G3:I3"/>
    <mergeCell ref="J3:L3"/>
    <mergeCell ref="M3:O3"/>
    <mergeCell ref="W3:X3"/>
    <mergeCell ref="AE2:AG2"/>
    <mergeCell ref="G2:O2"/>
    <mergeCell ref="Q2:S2"/>
    <mergeCell ref="T2:V2"/>
    <mergeCell ref="AB2:AD2"/>
    <mergeCell ref="AH2:AJ2"/>
    <mergeCell ref="W2:AA2"/>
  </mergeCells>
  <printOptions/>
  <pageMargins left="0.75" right="0.75" top="1" bottom="1" header="0" footer="0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zoomScalePageLayoutView="0" workbookViewId="0" topLeftCell="E2">
      <pane xSplit="2" ySplit="2" topLeftCell="G4" activePane="bottomRight" state="frozen"/>
      <selection pane="topLeft" activeCell="E2" sqref="E2"/>
      <selection pane="topRight" activeCell="G2" sqref="G2"/>
      <selection pane="bottomLeft" activeCell="E4" sqref="E4"/>
      <selection pane="bottomRight" activeCell="O12" sqref="O12"/>
    </sheetView>
  </sheetViews>
  <sheetFormatPr defaultColWidth="11.421875" defaultRowHeight="12.75"/>
  <cols>
    <col min="1" max="1" width="7.421875" style="0" bestFit="1" customWidth="1"/>
    <col min="2" max="2" width="4.421875" style="0" bestFit="1" customWidth="1"/>
    <col min="3" max="3" width="10.7109375" style="0" bestFit="1" customWidth="1"/>
    <col min="4" max="4" width="7.140625" style="0" bestFit="1" customWidth="1"/>
    <col min="5" max="5" width="20.421875" style="0" bestFit="1" customWidth="1"/>
    <col min="6" max="6" width="22.7109375" style="0" bestFit="1" customWidth="1"/>
    <col min="7" max="7" width="4.00390625" style="0" bestFit="1" customWidth="1"/>
    <col min="8" max="8" width="3.8515625" style="0" customWidth="1"/>
    <col min="9" max="9" width="4.7109375" style="0" customWidth="1"/>
    <col min="10" max="11" width="4.00390625" style="0" bestFit="1" customWidth="1"/>
    <col min="12" max="12" width="6.00390625" style="0" customWidth="1"/>
    <col min="13" max="14" width="3.57421875" style="0" bestFit="1" customWidth="1"/>
    <col min="15" max="15" width="6.140625" style="0" customWidth="1"/>
    <col min="16" max="16" width="9.421875" style="79" bestFit="1" customWidth="1"/>
    <col min="17" max="17" width="5.00390625" style="0" bestFit="1" customWidth="1"/>
    <col min="18" max="18" width="4.00390625" style="0" bestFit="1" customWidth="1"/>
    <col min="19" max="19" width="12.7109375" style="79" customWidth="1"/>
    <col min="20" max="20" width="9.28125" style="0" customWidth="1"/>
    <col min="21" max="21" width="4.8515625" style="0" customWidth="1"/>
    <col min="22" max="22" width="7.00390625" style="0" bestFit="1" customWidth="1"/>
    <col min="23" max="23" width="4.8515625" style="0" customWidth="1"/>
    <col min="24" max="24" width="8.8515625" style="79" customWidth="1"/>
    <col min="25" max="25" width="5.57421875" style="0" customWidth="1"/>
    <col min="26" max="26" width="6.140625" style="0" customWidth="1"/>
    <col min="27" max="27" width="11.421875" style="79" customWidth="1"/>
    <col min="28" max="28" width="5.00390625" style="0" bestFit="1" customWidth="1"/>
    <col min="29" max="29" width="5.8515625" style="0" customWidth="1"/>
    <col min="30" max="30" width="11.421875" style="0" customWidth="1"/>
    <col min="31" max="31" width="5.00390625" style="0" customWidth="1"/>
    <col min="32" max="32" width="4.00390625" style="0" bestFit="1" customWidth="1"/>
    <col min="33" max="34" width="3.00390625" style="0" customWidth="1"/>
    <col min="35" max="35" width="6.57421875" style="0" customWidth="1"/>
    <col min="36" max="36" width="13.8515625" style="0" bestFit="1" customWidth="1"/>
  </cols>
  <sheetData>
    <row r="1" spans="5:34" ht="15.75" hidden="1" thickBot="1">
      <c r="E1" s="1"/>
      <c r="F1" s="1"/>
      <c r="G1" s="8">
        <v>2</v>
      </c>
      <c r="H1" s="9"/>
      <c r="I1" s="10"/>
      <c r="J1" s="8">
        <v>5</v>
      </c>
      <c r="K1" s="9"/>
      <c r="L1" s="10"/>
      <c r="M1" s="8">
        <v>3</v>
      </c>
      <c r="N1" s="9"/>
      <c r="O1" s="56"/>
      <c r="P1" s="14">
        <v>10</v>
      </c>
      <c r="Q1" s="15">
        <v>6</v>
      </c>
      <c r="R1" s="15"/>
      <c r="S1" s="15"/>
      <c r="T1" s="16">
        <v>10</v>
      </c>
      <c r="U1" s="16"/>
      <c r="V1" s="17"/>
      <c r="W1" s="17"/>
      <c r="X1" s="16"/>
      <c r="Y1" s="15">
        <v>10</v>
      </c>
      <c r="Z1" s="15"/>
      <c r="AA1" s="15"/>
      <c r="AB1" s="15">
        <v>10</v>
      </c>
      <c r="AC1" s="15"/>
      <c r="AD1" s="15"/>
      <c r="AE1" s="15">
        <v>10</v>
      </c>
      <c r="AF1" s="1">
        <f>SUM(P1:AE1)</f>
        <v>56</v>
      </c>
      <c r="AG1" s="1"/>
      <c r="AH1" s="1"/>
    </row>
    <row r="2" spans="1:36" ht="15.75" thickBot="1">
      <c r="A2" s="181" t="s">
        <v>37</v>
      </c>
      <c r="B2" s="181"/>
      <c r="C2" s="181"/>
      <c r="D2" s="181"/>
      <c r="E2" s="1"/>
      <c r="F2" s="1"/>
      <c r="G2" s="186" t="s">
        <v>18</v>
      </c>
      <c r="H2" s="187"/>
      <c r="I2" s="187"/>
      <c r="J2" s="187"/>
      <c r="K2" s="187"/>
      <c r="L2" s="187"/>
      <c r="M2" s="187"/>
      <c r="N2" s="187"/>
      <c r="O2" s="188"/>
      <c r="P2" s="80"/>
      <c r="Q2" s="180" t="s">
        <v>25</v>
      </c>
      <c r="R2" s="180"/>
      <c r="S2" s="180"/>
      <c r="T2" s="35" t="s">
        <v>31</v>
      </c>
      <c r="U2" s="36"/>
      <c r="V2" s="36"/>
      <c r="W2" s="59"/>
      <c r="X2" s="95"/>
      <c r="Y2" s="192" t="s">
        <v>23</v>
      </c>
      <c r="Z2" s="193"/>
      <c r="AA2" s="194"/>
      <c r="AB2" s="186" t="s">
        <v>26</v>
      </c>
      <c r="AC2" s="187"/>
      <c r="AD2" s="188"/>
      <c r="AE2" s="192" t="s">
        <v>27</v>
      </c>
      <c r="AF2" s="193"/>
      <c r="AG2" s="193"/>
      <c r="AH2" s="193"/>
      <c r="AI2" s="194"/>
      <c r="AJ2" s="57" t="s">
        <v>40</v>
      </c>
    </row>
    <row r="3" spans="1:35" ht="15.75" thickBot="1">
      <c r="A3" s="3"/>
      <c r="B3" s="3"/>
      <c r="C3" s="3"/>
      <c r="D3" s="4"/>
      <c r="E3" s="4"/>
      <c r="F3" s="13"/>
      <c r="G3" s="182" t="s">
        <v>19</v>
      </c>
      <c r="H3" s="183"/>
      <c r="I3" s="184"/>
      <c r="J3" s="185" t="s">
        <v>20</v>
      </c>
      <c r="K3" s="183"/>
      <c r="L3" s="184"/>
      <c r="M3" s="185" t="s">
        <v>21</v>
      </c>
      <c r="N3" s="183"/>
      <c r="O3" s="183"/>
      <c r="P3" s="31" t="s">
        <v>10</v>
      </c>
      <c r="Q3" s="179" t="s">
        <v>1</v>
      </c>
      <c r="R3" s="179"/>
      <c r="S3" s="46" t="s">
        <v>24</v>
      </c>
      <c r="T3" s="203" t="s">
        <v>2</v>
      </c>
      <c r="U3" s="204"/>
      <c r="V3" s="205" t="s">
        <v>3</v>
      </c>
      <c r="W3" s="204"/>
      <c r="X3" s="51" t="s">
        <v>0</v>
      </c>
      <c r="Y3" s="32"/>
      <c r="Z3" s="33"/>
      <c r="AA3" s="34" t="s">
        <v>29</v>
      </c>
      <c r="AB3" s="195" t="s">
        <v>4</v>
      </c>
      <c r="AC3" s="196"/>
      <c r="AD3" s="47"/>
      <c r="AE3" s="197" t="s">
        <v>5</v>
      </c>
      <c r="AF3" s="198"/>
      <c r="AG3" s="124"/>
      <c r="AH3" s="124"/>
      <c r="AI3" s="58" t="s">
        <v>30</v>
      </c>
    </row>
    <row r="4" spans="1:35" ht="19.5" thickBot="1">
      <c r="A4" s="60" t="s">
        <v>11</v>
      </c>
      <c r="B4" s="60" t="s">
        <v>12</v>
      </c>
      <c r="C4" s="60" t="s">
        <v>6</v>
      </c>
      <c r="D4" s="60" t="s">
        <v>13</v>
      </c>
      <c r="E4" s="60" t="s">
        <v>14</v>
      </c>
      <c r="F4" s="60" t="s">
        <v>15</v>
      </c>
      <c r="G4" s="29" t="s">
        <v>7</v>
      </c>
      <c r="H4" s="29" t="s">
        <v>8</v>
      </c>
      <c r="I4" s="29" t="s">
        <v>9</v>
      </c>
      <c r="J4" s="29" t="s">
        <v>7</v>
      </c>
      <c r="K4" s="29" t="s">
        <v>8</v>
      </c>
      <c r="L4" s="29" t="s">
        <v>9</v>
      </c>
      <c r="M4" s="29" t="s">
        <v>7</v>
      </c>
      <c r="N4" s="29" t="s">
        <v>8</v>
      </c>
      <c r="O4" s="29" t="s">
        <v>9</v>
      </c>
      <c r="P4" s="76" t="s">
        <v>17</v>
      </c>
      <c r="Q4" s="49" t="s">
        <v>7</v>
      </c>
      <c r="R4" s="39" t="s">
        <v>8</v>
      </c>
      <c r="S4" s="93" t="s">
        <v>17</v>
      </c>
      <c r="T4" s="19" t="s">
        <v>7</v>
      </c>
      <c r="U4" s="19" t="s">
        <v>8</v>
      </c>
      <c r="V4" s="19" t="s">
        <v>7</v>
      </c>
      <c r="W4" s="19" t="s">
        <v>8</v>
      </c>
      <c r="X4" s="52" t="s">
        <v>17</v>
      </c>
      <c r="Y4" s="19" t="s">
        <v>7</v>
      </c>
      <c r="Z4" s="19" t="s">
        <v>8</v>
      </c>
      <c r="AA4" s="76" t="s">
        <v>17</v>
      </c>
      <c r="AB4" s="39" t="s">
        <v>7</v>
      </c>
      <c r="AC4" s="39" t="s">
        <v>8</v>
      </c>
      <c r="AD4" s="41" t="s">
        <v>17</v>
      </c>
      <c r="AE4" s="39" t="s">
        <v>7</v>
      </c>
      <c r="AF4" s="39" t="s">
        <v>8</v>
      </c>
      <c r="AG4" s="41"/>
      <c r="AH4" s="41"/>
      <c r="AI4" s="41" t="s">
        <v>17</v>
      </c>
    </row>
    <row r="5" spans="1:36" ht="18.75">
      <c r="A5" s="61" t="s">
        <v>38</v>
      </c>
      <c r="B5" s="22">
        <v>296</v>
      </c>
      <c r="C5" s="23">
        <v>39807</v>
      </c>
      <c r="D5" s="22" t="s">
        <v>16</v>
      </c>
      <c r="E5" s="24"/>
      <c r="F5" s="25"/>
      <c r="G5" s="11">
        <v>7</v>
      </c>
      <c r="H5" s="11">
        <v>7</v>
      </c>
      <c r="I5" s="5">
        <f>((G5+H5)/2)*($G$1/$P$1)</f>
        <v>1.4000000000000001</v>
      </c>
      <c r="J5" s="11">
        <v>8</v>
      </c>
      <c r="K5" s="11">
        <v>7.5</v>
      </c>
      <c r="L5" s="5">
        <f>((J5+K5)/2)*($J$1/$P$1)</f>
        <v>3.875</v>
      </c>
      <c r="M5" s="11">
        <v>7</v>
      </c>
      <c r="N5" s="11">
        <v>7</v>
      </c>
      <c r="O5" s="5">
        <f>((M5+N5)/2)*($M$1/$P$1)</f>
        <v>2.1</v>
      </c>
      <c r="P5" s="77">
        <f>I5+L5+O5</f>
        <v>7.375</v>
      </c>
      <c r="Q5" s="42">
        <v>7.75</v>
      </c>
      <c r="R5" s="42">
        <v>7.5</v>
      </c>
      <c r="S5" s="94">
        <f>(Q5+R5)/2</f>
        <v>7.625</v>
      </c>
      <c r="T5" s="11">
        <v>8</v>
      </c>
      <c r="U5" s="11">
        <v>8</v>
      </c>
      <c r="V5" s="11">
        <v>7.5</v>
      </c>
      <c r="W5" s="11">
        <v>7</v>
      </c>
      <c r="X5" s="53">
        <f>((T5+U5)/2+(V5+W5)/2)/2</f>
        <v>7.625</v>
      </c>
      <c r="Y5" s="18">
        <v>8</v>
      </c>
      <c r="Z5" s="11">
        <v>8</v>
      </c>
      <c r="AA5" s="77">
        <f>((Y5+Z5)/2)*6/10</f>
        <v>4.8</v>
      </c>
      <c r="AB5" s="42">
        <v>6.5</v>
      </c>
      <c r="AC5" s="42">
        <v>6</v>
      </c>
      <c r="AD5" s="43">
        <f>(AB5+AC5)/2</f>
        <v>6.25</v>
      </c>
      <c r="AE5" s="42">
        <v>8</v>
      </c>
      <c r="AF5" s="42">
        <v>8</v>
      </c>
      <c r="AG5" s="6">
        <v>10</v>
      </c>
      <c r="AH5" s="6">
        <v>10</v>
      </c>
      <c r="AI5" s="6">
        <f>((AE5+AF5)/2+(AG5+AH5)/2)/2</f>
        <v>9</v>
      </c>
      <c r="AJ5" s="30">
        <f>P5+S5+X5+AA5</f>
        <v>27.425</v>
      </c>
    </row>
    <row r="6" spans="1:36" ht="18.75">
      <c r="A6" s="21">
        <v>4</v>
      </c>
      <c r="B6" s="22">
        <v>207</v>
      </c>
      <c r="C6" s="23">
        <v>39375</v>
      </c>
      <c r="D6" s="22" t="s">
        <v>16</v>
      </c>
      <c r="E6" s="24"/>
      <c r="F6" s="25"/>
      <c r="G6" s="11">
        <v>6.5</v>
      </c>
      <c r="H6" s="5">
        <v>6</v>
      </c>
      <c r="I6" s="5">
        <f>((G6+H6)/2)*($G$1/$P$1)</f>
        <v>1.25</v>
      </c>
      <c r="J6" s="5">
        <v>7.5</v>
      </c>
      <c r="K6" s="5">
        <v>7</v>
      </c>
      <c r="L6" s="5">
        <f>((J6+K6)/2)*($J$1/$P$1)</f>
        <v>3.625</v>
      </c>
      <c r="M6" s="63">
        <v>7.5</v>
      </c>
      <c r="N6" s="63">
        <v>7.5</v>
      </c>
      <c r="O6" s="5">
        <f>((M6+N6)/2)*($M$1/$P$1)</f>
        <v>2.25</v>
      </c>
      <c r="P6" s="77">
        <f>I6+L6+O6</f>
        <v>7.125</v>
      </c>
      <c r="Q6" s="50">
        <v>7</v>
      </c>
      <c r="R6" s="6">
        <v>7</v>
      </c>
      <c r="S6" s="94">
        <f>(Q6+R6)/2</f>
        <v>7</v>
      </c>
      <c r="T6" s="11">
        <v>8.5</v>
      </c>
      <c r="U6" s="5">
        <v>8.5</v>
      </c>
      <c r="V6" s="5">
        <v>7.5</v>
      </c>
      <c r="W6" s="5">
        <v>7</v>
      </c>
      <c r="X6" s="53">
        <f>((T6+U6)/2+(V6+W6)/2)/2</f>
        <v>7.875</v>
      </c>
      <c r="Y6" s="11">
        <v>9</v>
      </c>
      <c r="Z6" s="5">
        <v>8.5</v>
      </c>
      <c r="AA6" s="77">
        <f>((Y6+Z6)/2)*6/10</f>
        <v>5.25</v>
      </c>
      <c r="AB6" s="42">
        <v>7</v>
      </c>
      <c r="AC6" s="6">
        <v>7</v>
      </c>
      <c r="AD6" s="43">
        <f>(AB6+AC6)/2</f>
        <v>7</v>
      </c>
      <c r="AE6" s="42">
        <v>8.5</v>
      </c>
      <c r="AF6" s="6">
        <v>8.5</v>
      </c>
      <c r="AG6" s="40">
        <v>0</v>
      </c>
      <c r="AH6" s="40">
        <v>0</v>
      </c>
      <c r="AI6" s="6">
        <f>((AE6+AF6)/2+(AG6+AH6)/2)/2</f>
        <v>4.25</v>
      </c>
      <c r="AJ6" s="30">
        <f>P6+S6+X6+AA6</f>
        <v>27.25</v>
      </c>
    </row>
    <row r="7" spans="1:36" ht="18.75">
      <c r="A7" s="21">
        <v>1</v>
      </c>
      <c r="B7" s="22">
        <v>4</v>
      </c>
      <c r="C7" s="23">
        <v>39919</v>
      </c>
      <c r="D7" s="22" t="s">
        <v>16</v>
      </c>
      <c r="E7" s="24"/>
      <c r="F7" s="25"/>
      <c r="G7" s="42">
        <v>6</v>
      </c>
      <c r="H7" s="6">
        <v>6</v>
      </c>
      <c r="I7" s="5">
        <f>((G7+H7)/2)*($G$1/$P$1)</f>
        <v>1.2000000000000002</v>
      </c>
      <c r="J7" s="6">
        <v>6.5</v>
      </c>
      <c r="K7" s="6">
        <v>6.5</v>
      </c>
      <c r="L7" s="5">
        <f>((J7+K7)/2)*($J$1/$P$1)</f>
        <v>3.25</v>
      </c>
      <c r="M7" s="6">
        <v>6</v>
      </c>
      <c r="N7" s="6">
        <v>6</v>
      </c>
      <c r="O7" s="5">
        <f>((M7+N7)/2)*($M$1/$P$1)</f>
        <v>1.7999999999999998</v>
      </c>
      <c r="P7" s="77">
        <f>I7+L7+O7</f>
        <v>6.25</v>
      </c>
      <c r="Q7" s="50">
        <v>4</v>
      </c>
      <c r="R7" s="6">
        <v>5</v>
      </c>
      <c r="S7" s="94">
        <f>(Q7+R7)/2</f>
        <v>4.5</v>
      </c>
      <c r="T7" s="42"/>
      <c r="U7" s="6"/>
      <c r="V7" s="6"/>
      <c r="W7" s="6"/>
      <c r="X7" s="53">
        <f>((T7+U7)/2+(V7+W7)/2)/2</f>
        <v>0</v>
      </c>
      <c r="Y7" s="11"/>
      <c r="Z7" s="6"/>
      <c r="AA7" s="77">
        <f>((Y7+Z7)/2)*6/10</f>
        <v>0</v>
      </c>
      <c r="AB7" s="42">
        <v>6.75</v>
      </c>
      <c r="AC7" s="6">
        <v>6.5</v>
      </c>
      <c r="AD7" s="43">
        <f>(AB7+AC7)/2</f>
        <v>6.625</v>
      </c>
      <c r="AE7" s="42">
        <v>0</v>
      </c>
      <c r="AF7" s="6">
        <v>0</v>
      </c>
      <c r="AG7" s="40">
        <v>5</v>
      </c>
      <c r="AH7" s="40">
        <v>4</v>
      </c>
      <c r="AI7" s="6">
        <f>((AE7+AF7)/2+(AG7+AH7)/2)/2</f>
        <v>2.25</v>
      </c>
      <c r="AJ7" s="30">
        <f>P7+S7+X7+AA7</f>
        <v>10.75</v>
      </c>
    </row>
  </sheetData>
  <sheetProtection/>
  <mergeCells count="14">
    <mergeCell ref="AB3:AC3"/>
    <mergeCell ref="AE3:AF3"/>
    <mergeCell ref="G3:I3"/>
    <mergeCell ref="J3:L3"/>
    <mergeCell ref="M3:O3"/>
    <mergeCell ref="T3:U3"/>
    <mergeCell ref="V3:W3"/>
    <mergeCell ref="Q3:R3"/>
    <mergeCell ref="AB2:AD2"/>
    <mergeCell ref="AE2:AI2"/>
    <mergeCell ref="A2:D2"/>
    <mergeCell ref="G2:O2"/>
    <mergeCell ref="Y2:AA2"/>
    <mergeCell ref="Q2:S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WinuE</cp:lastModifiedBy>
  <cp:lastPrinted>2014-11-09T16:13:21Z</cp:lastPrinted>
  <dcterms:created xsi:type="dcterms:W3CDTF">2013-09-20T16:59:28Z</dcterms:created>
  <dcterms:modified xsi:type="dcterms:W3CDTF">2014-11-09T16:51:41Z</dcterms:modified>
  <cp:category/>
  <cp:version/>
  <cp:contentType/>
  <cp:contentStatus/>
</cp:coreProperties>
</file>